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erver-cintique\documents\dvlasic\Documents\FINANCIJSKI IZVJEŠTAJI\IZVJEŠTAJI 2025\Izvještaji 01.-06.2025\RVI\"/>
    </mc:Choice>
  </mc:AlternateContent>
  <xr:revisionPtr revIDLastSave="0" documentId="13_ncr:1_{13EAF83E-B2CC-40CE-8F27-6E3A1142B656}" xr6:coauthVersionLast="47" xr6:coauthVersionMax="47" xr10:uidLastSave="{00000000-0000-0000-0000-000000000000}"/>
  <bookViews>
    <workbookView xWindow="-108" yWindow="-108" windowWidth="23256" windowHeight="12576" firstSheet="3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7" l="1"/>
  <c r="G53" i="7" s="1"/>
  <c r="G47" i="7"/>
  <c r="G48" i="7"/>
  <c r="F53" i="7"/>
  <c r="F54" i="7"/>
  <c r="C8" i="11"/>
  <c r="E8" i="11"/>
  <c r="E26" i="8"/>
  <c r="E22" i="8"/>
  <c r="E20" i="8"/>
  <c r="E18" i="8"/>
  <c r="E15" i="8"/>
  <c r="E7" i="8"/>
  <c r="E9" i="8"/>
  <c r="E11" i="8"/>
  <c r="C26" i="8"/>
  <c r="C22" i="8"/>
  <c r="C17" i="8" s="1"/>
  <c r="C20" i="8"/>
  <c r="C18" i="8"/>
  <c r="C15" i="8"/>
  <c r="C11" i="8"/>
  <c r="C9" i="8"/>
  <c r="C7" i="8"/>
  <c r="C6" i="8"/>
  <c r="H78" i="3"/>
  <c r="E6" i="8" l="1"/>
  <c r="E17" i="8"/>
  <c r="I77" i="3"/>
  <c r="I85" i="3"/>
  <c r="I92" i="3"/>
  <c r="I45" i="3"/>
  <c r="I78" i="3"/>
  <c r="I70" i="3"/>
  <c r="I59" i="3"/>
  <c r="I53" i="3"/>
  <c r="I48" i="3"/>
  <c r="I42" i="3"/>
  <c r="I41" i="3"/>
  <c r="H92" i="3"/>
  <c r="H45" i="3"/>
  <c r="G92" i="3"/>
  <c r="G85" i="3" s="1"/>
  <c r="G87" i="3"/>
  <c r="G86" i="3"/>
  <c r="G83" i="3"/>
  <c r="G82" i="3" s="1"/>
  <c r="G78" i="3"/>
  <c r="G77" i="3" s="1"/>
  <c r="G59" i="3"/>
  <c r="G53" i="3"/>
  <c r="G48" i="3"/>
  <c r="G47" i="3" s="1"/>
  <c r="G42" i="3"/>
  <c r="G41" i="3" s="1"/>
  <c r="I29" i="3"/>
  <c r="I26" i="3"/>
  <c r="I25" i="3"/>
  <c r="I23" i="3"/>
  <c r="I19" i="3" s="1"/>
  <c r="I20" i="3"/>
  <c r="I16" i="3"/>
  <c r="I12" i="3"/>
  <c r="I47" i="3" l="1"/>
  <c r="I40" i="3" s="1"/>
  <c r="I39" i="3" s="1"/>
  <c r="G40" i="3"/>
  <c r="G39" i="3" s="1"/>
  <c r="I11" i="3"/>
  <c r="G26" i="3"/>
  <c r="G25" i="3" s="1"/>
  <c r="G23" i="3"/>
  <c r="G20" i="3"/>
  <c r="G19" i="3"/>
  <c r="G11" i="3" s="1"/>
  <c r="G16" i="3"/>
  <c r="G12" i="3"/>
  <c r="I16" i="1" l="1"/>
  <c r="I13" i="1"/>
  <c r="I10" i="1"/>
  <c r="G13" i="1"/>
  <c r="G16" i="1" s="1"/>
  <c r="G10" i="1"/>
  <c r="H37" i="7"/>
  <c r="H38" i="7"/>
  <c r="H39" i="7"/>
  <c r="H40" i="7"/>
  <c r="H41" i="7"/>
  <c r="H42" i="7"/>
  <c r="H43" i="7"/>
  <c r="H44" i="7"/>
  <c r="H45" i="7"/>
  <c r="H49" i="7"/>
  <c r="H52" i="7"/>
  <c r="H30" i="7"/>
  <c r="H32" i="7"/>
  <c r="H33" i="7"/>
  <c r="H36" i="7"/>
  <c r="H17" i="7"/>
  <c r="H18" i="7"/>
  <c r="H19" i="7"/>
  <c r="H23" i="7"/>
  <c r="H26" i="7"/>
  <c r="H12" i="7"/>
  <c r="H13" i="7"/>
  <c r="H14" i="7"/>
  <c r="I52" i="7"/>
  <c r="I49" i="7"/>
  <c r="I36" i="7"/>
  <c r="I32" i="7"/>
  <c r="I30" i="7"/>
  <c r="I26" i="7"/>
  <c r="I23" i="7"/>
  <c r="I19" i="7"/>
  <c r="I18" i="7"/>
  <c r="I17" i="7"/>
  <c r="I14" i="7"/>
  <c r="I13" i="7"/>
  <c r="I12" i="7"/>
  <c r="G16" i="7"/>
  <c r="G50" i="7"/>
  <c r="G46" i="7" s="1"/>
  <c r="G51" i="7"/>
  <c r="G35" i="7"/>
  <c r="G31" i="7"/>
  <c r="G29" i="7"/>
  <c r="G25" i="7"/>
  <c r="G22" i="7"/>
  <c r="G11" i="7"/>
  <c r="G10" i="7" s="1"/>
  <c r="G21" i="7" l="1"/>
  <c r="G15" i="7"/>
  <c r="G9" i="7" s="1"/>
  <c r="G24" i="7"/>
  <c r="G20" i="7" s="1"/>
  <c r="G34" i="7"/>
  <c r="G28" i="7"/>
  <c r="G27" i="7" l="1"/>
  <c r="G8" i="7" l="1"/>
  <c r="F48" i="7" l="1"/>
  <c r="F51" i="7"/>
  <c r="H51" i="7" s="1"/>
  <c r="F34" i="7"/>
  <c r="F35" i="7"/>
  <c r="F31" i="7"/>
  <c r="F29" i="7"/>
  <c r="H29" i="7" s="1"/>
  <c r="F25" i="7"/>
  <c r="H25" i="7" s="1"/>
  <c r="F22" i="7"/>
  <c r="H22" i="7" s="1"/>
  <c r="F11" i="7"/>
  <c r="F16" i="7"/>
  <c r="I48" i="7" l="1"/>
  <c r="H48" i="7"/>
  <c r="I34" i="7"/>
  <c r="H34" i="7"/>
  <c r="I35" i="7"/>
  <c r="H35" i="7"/>
  <c r="I31" i="7"/>
  <c r="H31" i="7"/>
  <c r="I16" i="7"/>
  <c r="H16" i="7"/>
  <c r="F24" i="7"/>
  <c r="I25" i="7"/>
  <c r="F10" i="7"/>
  <c r="H11" i="7"/>
  <c r="I11" i="7"/>
  <c r="F28" i="7"/>
  <c r="H28" i="7" s="1"/>
  <c r="I29" i="7"/>
  <c r="F50" i="7"/>
  <c r="I51" i="7"/>
  <c r="F15" i="7"/>
  <c r="F21" i="7"/>
  <c r="I22" i="7"/>
  <c r="F47" i="7"/>
  <c r="D22" i="8"/>
  <c r="G8" i="8"/>
  <c r="G10" i="8"/>
  <c r="G12" i="8"/>
  <c r="G16" i="8"/>
  <c r="G19" i="8"/>
  <c r="G21" i="8"/>
  <c r="G23" i="8"/>
  <c r="G27" i="8"/>
  <c r="K89" i="3"/>
  <c r="K90" i="3"/>
  <c r="K91" i="3"/>
  <c r="K93" i="3"/>
  <c r="K80" i="3"/>
  <c r="K81" i="3"/>
  <c r="K84" i="3"/>
  <c r="K88" i="3"/>
  <c r="K72" i="3"/>
  <c r="K73" i="3"/>
  <c r="K74" i="3"/>
  <c r="K75" i="3"/>
  <c r="K76" i="3"/>
  <c r="K79" i="3"/>
  <c r="K65" i="3"/>
  <c r="K66" i="3"/>
  <c r="K67" i="3"/>
  <c r="K68" i="3"/>
  <c r="K69" i="3"/>
  <c r="K71" i="3"/>
  <c r="K55" i="3"/>
  <c r="K56" i="3"/>
  <c r="K57" i="3"/>
  <c r="K58" i="3"/>
  <c r="K60" i="3"/>
  <c r="K61" i="3"/>
  <c r="K62" i="3"/>
  <c r="K63" i="3"/>
  <c r="K64" i="3"/>
  <c r="K49" i="3"/>
  <c r="K50" i="3"/>
  <c r="K51" i="3"/>
  <c r="K52" i="3"/>
  <c r="K54" i="3"/>
  <c r="K43" i="3"/>
  <c r="K44" i="3"/>
  <c r="K45" i="3"/>
  <c r="K46" i="3"/>
  <c r="I50" i="7" l="1"/>
  <c r="H50" i="7"/>
  <c r="I47" i="7"/>
  <c r="H47" i="7"/>
  <c r="I24" i="7"/>
  <c r="H24" i="7"/>
  <c r="I21" i="7"/>
  <c r="H21" i="7"/>
  <c r="F46" i="7"/>
  <c r="F20" i="7"/>
  <c r="H20" i="7" s="1"/>
  <c r="H15" i="7"/>
  <c r="I15" i="7"/>
  <c r="F27" i="7"/>
  <c r="I28" i="7"/>
  <c r="F9" i="7"/>
  <c r="H10" i="7"/>
  <c r="I10" i="7"/>
  <c r="H87" i="3"/>
  <c r="H48" i="3"/>
  <c r="I46" i="7" l="1"/>
  <c r="H46" i="7"/>
  <c r="I27" i="7"/>
  <c r="H27" i="7"/>
  <c r="F8" i="7"/>
  <c r="I20" i="7"/>
  <c r="H9" i="7"/>
  <c r="I9" i="7"/>
  <c r="K28" i="3"/>
  <c r="H8" i="7" l="1"/>
  <c r="I8" i="7"/>
  <c r="K30" i="3"/>
  <c r="K27" i="3"/>
  <c r="K24" i="3"/>
  <c r="K22" i="3"/>
  <c r="K21" i="3"/>
  <c r="K18" i="3"/>
  <c r="K17" i="3"/>
  <c r="K15" i="3"/>
  <c r="K14" i="3"/>
  <c r="J30" i="3"/>
  <c r="J28" i="3"/>
  <c r="J27" i="3"/>
  <c r="J24" i="3"/>
  <c r="J22" i="3"/>
  <c r="J21" i="3"/>
  <c r="J18" i="3"/>
  <c r="J17" i="3"/>
  <c r="J15" i="3"/>
  <c r="J14" i="3"/>
  <c r="H26" i="3"/>
  <c r="H25" i="3" s="1"/>
  <c r="H29" i="3"/>
  <c r="K29" i="3" s="1"/>
  <c r="H23" i="3"/>
  <c r="H20" i="3"/>
  <c r="H16" i="3"/>
  <c r="H12" i="3"/>
  <c r="J29" i="3"/>
  <c r="J20" i="3"/>
  <c r="J16" i="3"/>
  <c r="K15" i="1"/>
  <c r="K14" i="1"/>
  <c r="J15" i="1"/>
  <c r="J14" i="1"/>
  <c r="H13" i="1"/>
  <c r="K13" i="1" l="1"/>
  <c r="K16" i="3"/>
  <c r="K20" i="3"/>
  <c r="H19" i="3"/>
  <c r="H11" i="3" s="1"/>
  <c r="J26" i="3"/>
  <c r="J23" i="3"/>
  <c r="J19" i="3"/>
  <c r="K12" i="3"/>
  <c r="J12" i="3"/>
  <c r="K26" i="3"/>
  <c r="K23" i="3"/>
  <c r="K19" i="3" l="1"/>
  <c r="J11" i="3"/>
  <c r="K11" i="3"/>
  <c r="J25" i="3"/>
  <c r="K25" i="3"/>
  <c r="H10" i="1" l="1"/>
  <c r="K11" i="1"/>
  <c r="J11" i="1"/>
  <c r="J13" i="1"/>
  <c r="J10" i="1" l="1"/>
  <c r="K10" i="1"/>
  <c r="F27" i="8" l="1"/>
  <c r="F24" i="8"/>
  <c r="F21" i="8"/>
  <c r="F19" i="8"/>
  <c r="F16" i="8"/>
  <c r="F13" i="8"/>
  <c r="F10" i="8"/>
  <c r="F8" i="8"/>
  <c r="D20" i="8"/>
  <c r="G20" i="8" s="1"/>
  <c r="D26" i="8"/>
  <c r="G22" i="8"/>
  <c r="D18" i="8"/>
  <c r="G18" i="8" s="1"/>
  <c r="G26" i="8" l="1"/>
  <c r="D17" i="8"/>
  <c r="F26" i="8"/>
  <c r="F22" i="8"/>
  <c r="F20" i="8"/>
  <c r="D15" i="8"/>
  <c r="D11" i="8"/>
  <c r="G11" i="8" s="1"/>
  <c r="D9" i="8"/>
  <c r="D7" i="8"/>
  <c r="G7" i="8" s="1"/>
  <c r="G15" i="8"/>
  <c r="F15" i="8" l="1"/>
  <c r="G9" i="8"/>
  <c r="D8" i="11"/>
  <c r="G8" i="11" s="1"/>
  <c r="G17" i="8"/>
  <c r="F9" i="8"/>
  <c r="F11" i="8"/>
  <c r="D6" i="8"/>
  <c r="G6" i="8" s="1"/>
  <c r="F18" i="8"/>
  <c r="F7" i="8"/>
  <c r="J93" i="3"/>
  <c r="J91" i="3"/>
  <c r="J90" i="3"/>
  <c r="J89" i="3"/>
  <c r="J88" i="3"/>
  <c r="J84" i="3"/>
  <c r="J81" i="3"/>
  <c r="J80" i="3"/>
  <c r="J79" i="3"/>
  <c r="J76" i="3"/>
  <c r="J75" i="3"/>
  <c r="J74" i="3"/>
  <c r="J73" i="3"/>
  <c r="J72" i="3"/>
  <c r="J71" i="3"/>
  <c r="J69" i="3"/>
  <c r="J68" i="3"/>
  <c r="J67" i="3"/>
  <c r="J66" i="3"/>
  <c r="J65" i="3"/>
  <c r="J64" i="3"/>
  <c r="J63" i="3"/>
  <c r="J62" i="3"/>
  <c r="J61" i="3"/>
  <c r="J60" i="3"/>
  <c r="J58" i="3"/>
  <c r="J57" i="3"/>
  <c r="J56" i="3"/>
  <c r="J55" i="3"/>
  <c r="J54" i="3"/>
  <c r="J52" i="3"/>
  <c r="J51" i="3"/>
  <c r="J50" i="3"/>
  <c r="J49" i="3"/>
  <c r="J46" i="3"/>
  <c r="J44" i="3"/>
  <c r="J43" i="3"/>
  <c r="K87" i="3"/>
  <c r="K48" i="3"/>
  <c r="K82" i="3" l="1"/>
  <c r="K83" i="3"/>
  <c r="F17" i="8"/>
  <c r="F8" i="11"/>
  <c r="K78" i="3"/>
  <c r="F6" i="8"/>
  <c r="J92" i="3"/>
  <c r="H70" i="3" l="1"/>
  <c r="K70" i="3" s="1"/>
  <c r="H59" i="3"/>
  <c r="K59" i="3" s="1"/>
  <c r="H86" i="3" l="1"/>
  <c r="K86" i="3" s="1"/>
  <c r="K92" i="3"/>
  <c r="H77" i="3"/>
  <c r="K77" i="3" s="1"/>
  <c r="H85" i="3" l="1"/>
  <c r="K85" i="3" s="1"/>
  <c r="H53" i="3"/>
  <c r="H42" i="3"/>
  <c r="K42" i="3" s="1"/>
  <c r="H47" i="3" l="1"/>
  <c r="K47" i="3" s="1"/>
  <c r="K53" i="3"/>
  <c r="H41" i="3"/>
  <c r="J70" i="3"/>
  <c r="J59" i="3"/>
  <c r="J53" i="3"/>
  <c r="J45" i="3"/>
  <c r="H16" i="1"/>
  <c r="H40" i="3" l="1"/>
  <c r="K41" i="3"/>
  <c r="J87" i="3"/>
  <c r="J41" i="3"/>
  <c r="J42" i="3"/>
  <c r="J48" i="3"/>
  <c r="J77" i="3"/>
  <c r="J78" i="3"/>
  <c r="J82" i="3"/>
  <c r="J83" i="3"/>
  <c r="H39" i="3" l="1"/>
  <c r="K39" i="3" s="1"/>
  <c r="K40" i="3"/>
  <c r="J40" i="3"/>
  <c r="J47" i="3"/>
  <c r="J85" i="3"/>
  <c r="J86" i="3"/>
  <c r="J39" i="3" l="1"/>
</calcChain>
</file>

<file path=xl/sharedStrings.xml><?xml version="1.0" encoding="utf-8"?>
<sst xmlns="http://schemas.openxmlformats.org/spreadsheetml/2006/main" count="299" uniqueCount="186">
  <si>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</si>
  <si>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</si>
  <si>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</si>
  <si>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</si>
  <si>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</si>
  <si>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</si>
  <si>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</si>
  <si>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</si>
  <si>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</si>
  <si>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</si>
  <si>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</si>
  <si>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</si>
  <si>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</si>
  <si>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</si>
  <si>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</si>
  <si>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</si>
  <si>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</si>
  <si>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</si>
  <si>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</si>
  <si>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</si>
  <si>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</si>
  <si>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</si>
  <si>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Tekuće pomoći od inozemnih vlada</t>
  </si>
  <si>
    <t xml:space="preserve"> Prihodi od prodaje proizvoda i robe te pruženih usluga i prihodi od donacija</t>
  </si>
  <si>
    <t>Prihodi od prodaje proizvoda i robe te pruženih usluga</t>
  </si>
  <si>
    <t>Prihodi od prodaje proizvoda i robe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</si>
  <si>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</si>
  <si>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</si>
  <si>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</si>
  <si>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</si>
  <si>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</si>
  <si>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</si>
  <si>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</si>
  <si>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</si>
  <si>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</si>
  <si>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</si>
  <si>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</si>
  <si>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</si>
  <si>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</si>
  <si>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</si>
  <si>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</si>
  <si>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</si>
  <si>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</si>
  <si>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</si>
  <si>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</si>
  <si>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</si>
  <si>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</si>
  <si>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</si>
  <si>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Napomena:  Iznosi u stupcu "OSTVARENJE/IZVRŠENJE 1.-6. 2022." preračunavaju se iz kuna u eure prema fiksnom tečaju konverzije (1 EUR=7,53450 kuna) i po pravilima za preračunavanje i zaokruživanje.</t>
  </si>
  <si>
    <t>TEKUĆI PLAN 2023.*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</si>
  <si>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</si>
  <si>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</si>
  <si>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</si>
  <si>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</si>
  <si>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</si>
  <si>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</si>
  <si>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</si>
  <si>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</si>
  <si>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</si>
  <si>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</si>
  <si>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</si>
  <si>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</si>
  <si>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</si>
  <si>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</si>
  <si>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</si>
  <si>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</si>
  <si>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</si>
  <si>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</si>
  <si>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</si>
  <si>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FINANCIRANJA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</si>
  <si>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</si>
  <si>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</si>
  <si>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Prihodi od imovine(kamate….)</t>
  </si>
  <si>
    <t>Kamate na oročena sredstva i depozite po viđenju</t>
  </si>
  <si>
    <t>Prihodi od pozitivnih tečajnih razlika</t>
  </si>
  <si>
    <t>Prihodi od pruženih usluga</t>
  </si>
  <si>
    <t xml:space="preserve">Donacije od pravnih i fizičkih osoba izvan općeg proračuna </t>
  </si>
  <si>
    <t>Prihodi iz proračuna</t>
  </si>
  <si>
    <t>Prihodi za financiranje rashoda poslovanja</t>
  </si>
  <si>
    <t>Prihodi za financiranje rashoda za nabavu nefinancijske imovine</t>
  </si>
  <si>
    <t>Kazne, upravne mjere i ostali prihodi</t>
  </si>
  <si>
    <t>Ostali prihodi</t>
  </si>
  <si>
    <t>Ostali rashodi za zaposlene</t>
  </si>
  <si>
    <t>Doprinosi na plaće</t>
  </si>
  <si>
    <t>Doprinosi za obvezno zdravstveno osiguranje</t>
  </si>
  <si>
    <t>Naknade za prijevoz</t>
  </si>
  <si>
    <t xml:space="preserve">stručno usavršavanje zaposlenika   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</si>
  <si>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</si>
  <si>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</si>
  <si>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</si>
  <si>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</si>
  <si>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</si>
  <si>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invest.održavanje</t>
  </si>
  <si>
    <t>sitni inventar i autogume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</si>
  <si>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</si>
  <si>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</si>
  <si>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</si>
  <si>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</si>
  <si>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</si>
  <si>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</si>
  <si>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</si>
  <si>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računalne usluge</t>
  </si>
  <si>
    <t>ostale usluge</t>
  </si>
  <si>
    <t>naknade troškova osobama izvan radnog odnosa</t>
  </si>
  <si>
    <t>ostali nespomenuti rashodi poslovanja</t>
  </si>
  <si>
    <t xml:space="preserve">naknada za rad predstvn.i izvršn.tijela </t>
  </si>
  <si>
    <t>premije osiguranja</t>
  </si>
  <si>
    <t>reprezentacija</t>
  </si>
  <si>
    <t>članarine i norme</t>
  </si>
  <si>
    <t>pristojbe i naknade</t>
  </si>
  <si>
    <t>Financijski rashodi</t>
  </si>
  <si>
    <t>bankarske usluge i usluge platnog prometa</t>
  </si>
  <si>
    <t xml:space="preserve">negativne tečajne razlike i razlike zbog primj.val.klauz. </t>
  </si>
  <si>
    <t>zatezne kamate</t>
  </si>
  <si>
    <t>ostali financijski rashodi</t>
  </si>
  <si>
    <t>pomoći dane u inozemstvo i unutar općeg proračuna</t>
  </si>
  <si>
    <t>prijenosi između prorač.korisnika istog proračuna</t>
  </si>
  <si>
    <t>tekući prijenosi između prorač.kor.istog pror.</t>
  </si>
  <si>
    <t>Rashodi za nabavu proizvedene dugotrajne imovine</t>
  </si>
  <si>
    <t>postrojenja i oprema</t>
  </si>
  <si>
    <t>uredska oprema i namještaj</t>
  </si>
  <si>
    <t>komunikacijska oprema</t>
  </si>
  <si>
    <t>prihodi iz nadl.pror.za financir.redovne djelatnosti PK</t>
  </si>
  <si>
    <t>rashodi za dodatna ulaganja na nefinanc.imovini</t>
  </si>
  <si>
    <t>dodatna ulaganja na građ.objektima</t>
  </si>
  <si>
    <t>intelektualne i osobne usluge</t>
  </si>
  <si>
    <t>Kapitalne pomoći proračunskim korisnicima iz proračuna koji im nije nadležan</t>
  </si>
  <si>
    <t>oprema za održavanje i zaštitu</t>
  </si>
  <si>
    <t xml:space="preserve">uređaji, strojevi i oprema za ostale namjene </t>
  </si>
  <si>
    <t>5 Pomoći</t>
  </si>
  <si>
    <t xml:space="preserve">  52 Pomoći iz drugih         proračuna</t>
  </si>
  <si>
    <t xml:space="preserve">  57 Fond solidarnosti</t>
  </si>
  <si>
    <t xml:space="preserve"> 58 NPOO (Nacionalni plan oporavka i otpornosti)</t>
  </si>
  <si>
    <t xml:space="preserve">  52 Pomoći iz drugih proračuna</t>
  </si>
  <si>
    <t>6 Donacije</t>
  </si>
  <si>
    <t xml:space="preserve">   61 Donacije</t>
  </si>
  <si>
    <t xml:space="preserve">  58 NPOO (Nacionalni plan oporavka i otpornosti)</t>
  </si>
  <si>
    <t xml:space="preserve">08 Rekreacija, kultura i religija </t>
  </si>
  <si>
    <t>082  Službe kulture</t>
  </si>
  <si>
    <t xml:space="preserve"> RAČUN PRIHODA I RASHODA USTANOVE ZAGREB FILM </t>
  </si>
  <si>
    <t xml:space="preserve">IZVJEŠTAJ O PRIHODIMA I RASHODIMA PREMA IZVORIMA FINANCIRANJA USTANOVE ZAGREB FILM </t>
  </si>
  <si>
    <t>IZVJEŠTAJ O RASHODIMA PREMA FUNKCIJSKOJ KLASIFIKACIJI USTANOVE ZAGREB FILM</t>
  </si>
  <si>
    <t>IZVJEŠTAJ PO PROGRAMSKOJ KLASIFIKACIJI USTANOVE ZAGREB FILM</t>
  </si>
  <si>
    <t>Aktivnost A022124A212401</t>
  </si>
  <si>
    <t>REDOVNA DJELATNOST PRORAČUNSKIH KORISNIKA</t>
  </si>
  <si>
    <t>Izvor financiranja 1.1.2</t>
  </si>
  <si>
    <t>OPĆI PRIHODI I PRIMICI - PK U SUSTAVU RIZNICE</t>
  </si>
  <si>
    <t>Izvor financiranja 3.1.1</t>
  </si>
  <si>
    <t>VLASTITI PRIHODI</t>
  </si>
  <si>
    <t>Aktivnost A022124A212402</t>
  </si>
  <si>
    <t>PROGRAMSKA DJELATNOST JAVNIH USTANOVA</t>
  </si>
  <si>
    <t>Izvor financiranja 6.1.1</t>
  </si>
  <si>
    <t>DONACIJE</t>
  </si>
  <si>
    <t>Aktivnost A022124K212401</t>
  </si>
  <si>
    <t>ODRŽAVANJE I OPREMANJE USTANOVA U KULTURI</t>
  </si>
  <si>
    <t>Izvor financiranja 3.1.1.</t>
  </si>
  <si>
    <t>Izvor financiranja 5.7.1.</t>
  </si>
  <si>
    <t>FOND SOLIDARNOSTI</t>
  </si>
  <si>
    <t>Izvor financiranja 5.2.1.</t>
  </si>
  <si>
    <t>POMOĆI IZ DRUGIH PRORAČ. (DRŽAVNI PRORAČUNA)</t>
  </si>
  <si>
    <t>Kapitalni projekt K212404</t>
  </si>
  <si>
    <t>CJELOVITA I ENERGETSKA OBNOVA</t>
  </si>
  <si>
    <t>Izvor financiranja 1.1.2.</t>
  </si>
  <si>
    <t>POMOĆI IZ DRUGIH PRORAČ. (DRŽAVNI PRORAČUN)</t>
  </si>
  <si>
    <t>Izvor financiranja 5.8.1.</t>
  </si>
  <si>
    <t>MEHANIZAM ZA OPORAVAK I OTPORNOST (NPOO)</t>
  </si>
  <si>
    <t>PROGRAM</t>
  </si>
  <si>
    <t>NAZIV PROGRAMA</t>
  </si>
  <si>
    <t>Dodatna ulaganja na građevinskim objektima</t>
  </si>
  <si>
    <t>Pomoći dane u inozemstvo i unutar općeg proračuna</t>
  </si>
  <si>
    <t xml:space="preserve">OSTVARENJE/IZVRŠENJE 
1.-06.2024. </t>
  </si>
  <si>
    <t>7=5/3*100</t>
  </si>
  <si>
    <t>Tekuće donacije</t>
  </si>
  <si>
    <t xml:space="preserve">IZVRŠENJE 
1.-06.2024. </t>
  </si>
  <si>
    <t>5=4/2*100</t>
  </si>
  <si>
    <t>RAZLIKA DO PLANA</t>
  </si>
  <si>
    <t>IZVJEŠTAJ O IZVRŠENJU FINANCIJSKOG PLANA USTANOVE ZAGREB FILM ZA RAZDOBLJE OD 01.01.- 30.06.2025. GODINE</t>
  </si>
  <si>
    <t>IZVORNI PLAN 2025</t>
  </si>
  <si>
    <t xml:space="preserve">OSTVARENJE/IZVRŠENJE 
1.-06.2025. </t>
  </si>
  <si>
    <t xml:space="preserve">OSTVARENJE/IZVRŠENJE 
1.-12.2024. </t>
  </si>
  <si>
    <t>OSTVARENJE/IZVRŠENJE 
1.-06.2025.</t>
  </si>
  <si>
    <t>IZVORNI PLAN 2025.</t>
  </si>
  <si>
    <t>Kapitalne pomoći temeljem prijenosa EU sredstava</t>
  </si>
  <si>
    <t>IZVORNI PLAN.2025.</t>
  </si>
  <si>
    <t xml:space="preserve">IZVRŠENJE 
1.-06.2025. </t>
  </si>
  <si>
    <t xml:space="preserve"> IZVRŠENJE 
1.-06.2025.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</si>
</sst>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/>
    <xf numFmtId="0" fontId="11" fillId="0" borderId="0" xfId="0" applyFont="1" applyAlignment="1">
      <alignment horizontal="left" vertical="top" wrapTex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left"/>
    </xf>
    <xf numFmtId="4" fontId="1" fillId="0" borderId="3" xfId="0" applyNumberFormat="1" applyFont="1" applyBorder="1"/>
    <xf numFmtId="2" fontId="0" fillId="0" borderId="3" xfId="0" applyNumberFormat="1" applyBorder="1"/>
    <xf numFmtId="1" fontId="0" fillId="0" borderId="3" xfId="0" applyNumberFormat="1" applyBorder="1"/>
    <xf numFmtId="1" fontId="1" fillId="0" borderId="3" xfId="0" applyNumberFormat="1" applyFont="1" applyBorder="1"/>
    <xf numFmtId="1" fontId="0" fillId="0" borderId="0" xfId="0" applyNumberFormat="1"/>
    <xf numFmtId="1" fontId="6" fillId="3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vertical="center"/>
    </xf>
    <xf numFmtId="0" fontId="19" fillId="0" borderId="3" xfId="0" applyFont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vertical="center" wrapText="1"/>
    </xf>
    <xf numFmtId="0" fontId="20" fillId="0" borderId="3" xfId="0" applyFont="1" applyBorder="1"/>
    <xf numFmtId="0" fontId="21" fillId="0" borderId="3" xfId="0" applyFont="1" applyBorder="1"/>
    <xf numFmtId="3" fontId="0" fillId="0" borderId="3" xfId="0" applyNumberFormat="1" applyBorder="1"/>
    <xf numFmtId="3" fontId="6" fillId="2" borderId="3" xfId="0" applyNumberFormat="1" applyFont="1" applyFill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/>
    <xf numFmtId="0" fontId="23" fillId="0" borderId="2" xfId="0" applyFont="1" applyBorder="1"/>
    <xf numFmtId="0" fontId="24" fillId="0" borderId="3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 indent="1"/>
    </xf>
    <xf numFmtId="0" fontId="23" fillId="0" borderId="0" xfId="0" applyFont="1"/>
    <xf numFmtId="0" fontId="18" fillId="0" borderId="4" xfId="0" applyFont="1" applyBorder="1" applyAlignment="1">
      <alignment horizontal="center" vertical="center" wrapText="1"/>
    </xf>
    <xf numFmtId="0" fontId="25" fillId="0" borderId="3" xfId="1" applyFont="1" applyBorder="1" applyAlignment="1">
      <alignment wrapText="1"/>
    </xf>
    <xf numFmtId="0" fontId="25" fillId="0" borderId="3" xfId="1" applyFont="1" applyBorder="1" applyAlignment="1">
      <alignment horizontal="left" wrapText="1"/>
    </xf>
    <xf numFmtId="0" fontId="28" fillId="0" borderId="3" xfId="2" applyFont="1" applyBorder="1" applyAlignment="1">
      <alignment horizontal="left" vertical="center" wrapText="1"/>
    </xf>
    <xf numFmtId="0" fontId="23" fillId="0" borderId="3" xfId="0" applyFont="1" applyBorder="1" applyAlignment="1">
      <alignment horizontal="right" indent="1"/>
    </xf>
    <xf numFmtId="3" fontId="18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right" vertical="center" wrapText="1" indent="4"/>
    </xf>
    <xf numFmtId="1" fontId="23" fillId="0" borderId="3" xfId="0" applyNumberFormat="1" applyFont="1" applyBorder="1" applyAlignment="1">
      <alignment horizontal="right" indent="1"/>
    </xf>
    <xf numFmtId="1" fontId="18" fillId="0" borderId="3" xfId="0" applyNumberFormat="1" applyFont="1" applyBorder="1" applyAlignment="1">
      <alignment horizontal="right" wrapText="1" indent="1"/>
    </xf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4" fontId="15" fillId="0" borderId="0" xfId="0" applyNumberFormat="1" applyFont="1"/>
    <xf numFmtId="0" fontId="29" fillId="0" borderId="3" xfId="0" applyFont="1" applyBorder="1"/>
    <xf numFmtId="0" fontId="30" fillId="0" borderId="3" xfId="0" applyFont="1" applyBorder="1"/>
    <xf numFmtId="4" fontId="25" fillId="0" borderId="3" xfId="0" applyNumberFormat="1" applyFont="1" applyBorder="1" applyAlignment="1">
      <alignment horizontal="right" vertical="center" wrapText="1" indent="4"/>
    </xf>
    <xf numFmtId="3" fontId="18" fillId="2" borderId="4" xfId="0" applyNumberFormat="1" applyFont="1" applyFill="1" applyBorder="1" applyAlignment="1">
      <alignment horizontal="left" vertical="center" indent="12"/>
    </xf>
    <xf numFmtId="4" fontId="18" fillId="2" borderId="3" xfId="0" applyNumberFormat="1" applyFont="1" applyFill="1" applyBorder="1" applyAlignment="1">
      <alignment horizontal="right" vertical="center" indent="1"/>
    </xf>
    <xf numFmtId="3" fontId="25" fillId="2" borderId="4" xfId="0" applyNumberFormat="1" applyFont="1" applyFill="1" applyBorder="1" applyAlignment="1">
      <alignment horizontal="right" vertical="center" indent="1"/>
    </xf>
    <xf numFmtId="4" fontId="25" fillId="2" borderId="3" xfId="0" applyNumberFormat="1" applyFont="1" applyFill="1" applyBorder="1" applyAlignment="1">
      <alignment horizontal="right" vertical="center" indent="1"/>
    </xf>
    <xf numFmtId="3" fontId="18" fillId="2" borderId="4" xfId="0" applyNumberFormat="1" applyFont="1" applyFill="1" applyBorder="1" applyAlignment="1">
      <alignment horizontal="right" vertical="center" indent="1"/>
    </xf>
    <xf numFmtId="3" fontId="23" fillId="0" borderId="3" xfId="0" applyNumberFormat="1" applyFont="1" applyBorder="1" applyAlignment="1">
      <alignment horizontal="right" vertical="center" indent="1"/>
    </xf>
    <xf numFmtId="4" fontId="23" fillId="0" borderId="3" xfId="0" applyNumberFormat="1" applyFont="1" applyBorder="1" applyAlignment="1">
      <alignment horizontal="right" vertical="center" indent="1"/>
    </xf>
    <xf numFmtId="3" fontId="26" fillId="0" borderId="3" xfId="0" applyNumberFormat="1" applyFont="1" applyBorder="1" applyAlignment="1">
      <alignment horizontal="right" vertical="center" indent="1"/>
    </xf>
    <xf numFmtId="4" fontId="26" fillId="0" borderId="3" xfId="0" applyNumberFormat="1" applyFont="1" applyBorder="1" applyAlignment="1">
      <alignment horizontal="right" vertical="center" indent="1"/>
    </xf>
    <xf numFmtId="0" fontId="23" fillId="0" borderId="3" xfId="0" applyFont="1" applyBorder="1" applyAlignment="1">
      <alignment horizontal="right" vertical="center" indent="1"/>
    </xf>
    <xf numFmtId="49" fontId="31" fillId="0" borderId="8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 applyProtection="1">
      <alignment vertical="top" wrapText="1" readingOrder="1"/>
      <protection locked="0"/>
    </xf>
    <xf numFmtId="164" fontId="3" fillId="0" borderId="0" xfId="0" applyNumberFormat="1" applyFont="1" applyAlignment="1" applyProtection="1">
      <alignment vertical="top" wrapText="1" readingOrder="1"/>
      <protection locked="0"/>
    </xf>
    <xf numFmtId="3" fontId="23" fillId="0" borderId="3" xfId="0" applyNumberFormat="1" applyFont="1" applyBorder="1" applyAlignment="1">
      <alignment horizontal="right" indent="1"/>
    </xf>
    <xf numFmtId="4" fontId="23" fillId="0" borderId="3" xfId="0" applyNumberFormat="1" applyFont="1" applyBorder="1" applyAlignment="1">
      <alignment horizontal="right" indent="1"/>
    </xf>
    <xf numFmtId="2" fontId="23" fillId="0" borderId="3" xfId="0" applyNumberFormat="1" applyFont="1" applyBorder="1" applyAlignment="1">
      <alignment horizontal="right" inden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8" fillId="2" borderId="5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6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 inden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top" wrapText="1" indent="1"/>
    </xf>
    <xf numFmtId="0" fontId="23" fillId="0" borderId="2" xfId="0" applyFont="1" applyBorder="1" applyAlignment="1">
      <alignment horizontal="left" vertical="top" wrapText="1" indent="1"/>
    </xf>
    <xf numFmtId="0" fontId="23" fillId="0" borderId="4" xfId="0" applyFont="1" applyBorder="1" applyAlignment="1">
      <alignment horizontal="left" vertical="top" wrapText="1" indent="1"/>
    </xf>
    <xf numFmtId="0" fontId="25" fillId="2" borderId="1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center" wrapText="1" indent="1"/>
    </xf>
    <xf numFmtId="0" fontId="23" fillId="0" borderId="4" xfId="0" applyFont="1" applyBorder="1" applyAlignment="1">
      <alignment horizontal="left" vertical="center" wrapText="1" indent="1"/>
    </xf>
    <xf numFmtId="0" fontId="25" fillId="2" borderId="2" xfId="0" applyFont="1" applyFill="1" applyBorder="1" applyAlignment="1">
      <alignment horizontal="left" vertical="top" wrapText="1" indent="1"/>
    </xf>
    <xf numFmtId="0" fontId="25" fillId="2" borderId="4" xfId="0" applyFont="1" applyFill="1" applyBorder="1" applyAlignment="1">
      <alignment horizontal="left" vertical="top" wrapText="1" indent="1"/>
    </xf>
    <xf numFmtId="0" fontId="23" fillId="0" borderId="3" xfId="0" applyFont="1" applyBorder="1" applyAlignment="1">
      <alignment horizontal="left" indent="1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1" xfId="0" applyFont="1" applyBorder="1" applyAlignment="1">
      <alignment horizontal="left" indent="1"/>
    </xf>
    <xf numFmtId="0" fontId="23" fillId="0" borderId="2" xfId="0" applyFont="1" applyBorder="1" applyAlignment="1">
      <alignment horizontal="left" indent="1"/>
    </xf>
    <xf numFmtId="0" fontId="23" fillId="0" borderId="4" xfId="0" applyFont="1" applyBorder="1" applyAlignment="1">
      <alignment horizontal="left" indent="1"/>
    </xf>
    <xf numFmtId="0" fontId="23" fillId="0" borderId="3" xfId="0" applyFont="1" applyBorder="1" applyAlignment="1">
      <alignment horizontal="left"/>
    </xf>
  </cellXfs>
  <cellStyles count="3">
    <cellStyle name="Normalno" xfId="0" builtinId="0"/>
    <cellStyle name="Obično_List4" xfId="2" xr:uid="{57EF0DD9-99C4-49AF-AA93-4D20AB570B1A}"/>
    <cellStyle name="Obično_List5" xfId="1" xr:uid="{D850B057-A67E-4DD2-8DBC-70FBD7EBA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5"/>
  <sheetViews>
    <sheetView zoomScale="89" zoomScaleNormal="89" workbookViewId="0">
      <selection activeCell="M19" sqref="M19"/>
    </sheetView>
  </sheetViews>
  <sheetFormatPr defaultRowHeight="14.4" x14ac:dyDescent="0.3"/>
  <cols>
    <col min="6" max="9" width="25.33203125" customWidth="1"/>
    <col min="10" max="11" width="15.6640625" customWidth="1"/>
  </cols>
  <sheetData>
    <row r="1" spans="2:11" ht="42" customHeight="1" x14ac:dyDescent="0.3">
      <c r="B1" s="152" t="s">
        <v>176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2:11" ht="18" customHeight="1" x14ac:dyDescent="0.3"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2:11" ht="15.75" customHeight="1" x14ac:dyDescent="0.3">
      <c r="B3" s="152" t="s">
        <v>11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2:11" ht="36" customHeight="1" x14ac:dyDescent="0.3">
      <c r="B4" s="138"/>
      <c r="C4" s="138"/>
      <c r="D4" s="138"/>
      <c r="E4" s="44"/>
      <c r="F4" s="44"/>
      <c r="G4" s="44"/>
      <c r="H4" s="44"/>
      <c r="I4" s="46"/>
      <c r="J4" s="46"/>
      <c r="K4" s="45"/>
    </row>
    <row r="5" spans="2:11" ht="18" customHeight="1" x14ac:dyDescent="0.3">
      <c r="B5" s="152" t="s">
        <v>60</v>
      </c>
      <c r="C5" s="152"/>
      <c r="D5" s="152"/>
      <c r="E5" s="152"/>
      <c r="F5" s="152"/>
      <c r="G5" s="152"/>
      <c r="H5" s="152"/>
      <c r="I5" s="152"/>
      <c r="J5" s="152"/>
      <c r="K5" s="152"/>
    </row>
    <row r="6" spans="2:11" ht="18" customHeight="1" x14ac:dyDescent="0.3">
      <c r="B6" s="47"/>
      <c r="C6" s="48"/>
      <c r="D6" s="48"/>
      <c r="E6" s="48"/>
      <c r="F6" s="48"/>
      <c r="G6" s="48"/>
      <c r="H6" s="48"/>
      <c r="I6" s="48"/>
      <c r="J6" s="48"/>
      <c r="K6" s="45"/>
    </row>
    <row r="7" spans="2:11" x14ac:dyDescent="0.3">
      <c r="B7" s="160" t="s">
        <v>61</v>
      </c>
      <c r="C7" s="160"/>
      <c r="D7" s="160"/>
      <c r="E7" s="160"/>
      <c r="F7" s="160"/>
      <c r="G7" s="49"/>
      <c r="H7" s="49"/>
      <c r="I7" s="49"/>
      <c r="J7" s="50"/>
      <c r="K7" s="45"/>
    </row>
    <row r="8" spans="2:11" ht="26.4" x14ac:dyDescent="0.3">
      <c r="B8" s="142" t="s">
        <v>6</v>
      </c>
      <c r="C8" s="143"/>
      <c r="D8" s="143"/>
      <c r="E8" s="143"/>
      <c r="F8" s="144"/>
      <c r="G8" s="24" t="s">
        <v>170</v>
      </c>
      <c r="H8" s="1" t="s">
        <v>177</v>
      </c>
      <c r="I8" s="24" t="s">
        <v>178</v>
      </c>
      <c r="J8" s="1" t="s">
        <v>16</v>
      </c>
      <c r="K8" s="1" t="s">
        <v>50</v>
      </c>
    </row>
    <row r="9" spans="2:11" s="27" customFormat="1" ht="10.199999999999999" x14ac:dyDescent="0.2">
      <c r="B9" s="145">
        <v>1</v>
      </c>
      <c r="C9" s="145"/>
      <c r="D9" s="145"/>
      <c r="E9" s="145"/>
      <c r="F9" s="146"/>
      <c r="G9" s="26">
        <v>2</v>
      </c>
      <c r="H9" s="25">
        <v>3</v>
      </c>
      <c r="I9" s="25">
        <v>5</v>
      </c>
      <c r="J9" s="25" t="s">
        <v>18</v>
      </c>
      <c r="K9" s="25" t="s">
        <v>171</v>
      </c>
    </row>
    <row r="10" spans="2:11" x14ac:dyDescent="0.3">
      <c r="B10" s="158" t="s">
        <v>0</v>
      </c>
      <c r="C10" s="137"/>
      <c r="D10" s="137"/>
      <c r="E10" s="137"/>
      <c r="F10" s="159"/>
      <c r="G10" s="57">
        <f>G11+G12</f>
        <v>713887.62</v>
      </c>
      <c r="H10" s="18">
        <f>H11+H12</f>
        <v>9524600</v>
      </c>
      <c r="I10" s="57">
        <f>I11+I12</f>
        <v>1938539.14</v>
      </c>
      <c r="J10" s="18">
        <f>I10/G10*100</f>
        <v>271.54682133302714</v>
      </c>
      <c r="K10" s="18">
        <f>I10/H10*100</f>
        <v>20.35297167335111</v>
      </c>
    </row>
    <row r="11" spans="2:11" x14ac:dyDescent="0.3">
      <c r="B11" s="147" t="s">
        <v>53</v>
      </c>
      <c r="C11" s="148"/>
      <c r="D11" s="148"/>
      <c r="E11" s="148"/>
      <c r="F11" s="156"/>
      <c r="G11" s="56">
        <v>713887.62</v>
      </c>
      <c r="H11" s="16">
        <v>9524600</v>
      </c>
      <c r="I11" s="56">
        <v>1938539.14</v>
      </c>
      <c r="J11" s="18">
        <f>I11/G11*100</f>
        <v>271.54682133302714</v>
      </c>
      <c r="K11" s="18">
        <f>I11/H11*100</f>
        <v>20.35297167335111</v>
      </c>
    </row>
    <row r="12" spans="2:11" x14ac:dyDescent="0.3">
      <c r="B12" s="155" t="s">
        <v>58</v>
      </c>
      <c r="C12" s="156"/>
      <c r="D12" s="156"/>
      <c r="E12" s="156"/>
      <c r="F12" s="156"/>
      <c r="G12" s="16"/>
      <c r="H12" s="16"/>
      <c r="I12" s="16"/>
      <c r="J12" s="16"/>
      <c r="K12" s="16"/>
    </row>
    <row r="13" spans="2:11" x14ac:dyDescent="0.3">
      <c r="B13" s="20" t="s">
        <v>1</v>
      </c>
      <c r="C13" s="39"/>
      <c r="D13" s="39"/>
      <c r="E13" s="39"/>
      <c r="F13" s="39"/>
      <c r="G13" s="57">
        <f>G14+G15</f>
        <v>1051117.69</v>
      </c>
      <c r="H13" s="18">
        <f>H14+H15</f>
        <v>9524600</v>
      </c>
      <c r="I13" s="57">
        <f>I14+I15</f>
        <v>2544823.27</v>
      </c>
      <c r="J13" s="18">
        <f>I13/G13*100</f>
        <v>242.10640675260638</v>
      </c>
      <c r="K13" s="18">
        <f>I13/H13*100</f>
        <v>26.718426705583436</v>
      </c>
    </row>
    <row r="14" spans="2:11" x14ac:dyDescent="0.3">
      <c r="B14" s="154" t="s">
        <v>54</v>
      </c>
      <c r="C14" s="148"/>
      <c r="D14" s="148"/>
      <c r="E14" s="148"/>
      <c r="F14" s="148"/>
      <c r="G14" s="56">
        <v>525529.43999999994</v>
      </c>
      <c r="H14" s="16">
        <v>1231200</v>
      </c>
      <c r="I14" s="56">
        <v>597067.88</v>
      </c>
      <c r="J14" s="19">
        <f>I14/G14*100</f>
        <v>113.61264175799552</v>
      </c>
      <c r="K14" s="19">
        <f>I14/H14*100</f>
        <v>48.49479207277453</v>
      </c>
    </row>
    <row r="15" spans="2:11" x14ac:dyDescent="0.3">
      <c r="B15" s="155" t="s">
        <v>55</v>
      </c>
      <c r="C15" s="156"/>
      <c r="D15" s="156"/>
      <c r="E15" s="156"/>
      <c r="F15" s="156"/>
      <c r="G15" s="56">
        <v>525588.25</v>
      </c>
      <c r="H15" s="16">
        <v>8293400</v>
      </c>
      <c r="I15" s="56">
        <v>1947755.39</v>
      </c>
      <c r="J15" s="19">
        <f>I15/G15*100</f>
        <v>370.58579410784012</v>
      </c>
      <c r="K15" s="19">
        <f>I15/H15*100</f>
        <v>23.485607712156654</v>
      </c>
    </row>
    <row r="16" spans="2:11" x14ac:dyDescent="0.3">
      <c r="B16" s="136" t="s">
        <v>64</v>
      </c>
      <c r="C16" s="137"/>
      <c r="D16" s="137"/>
      <c r="E16" s="137"/>
      <c r="F16" s="137"/>
      <c r="G16" s="58">
        <f>G10-G13</f>
        <v>-337230.06999999995</v>
      </c>
      <c r="H16" s="18">
        <f>H10-H13</f>
        <v>0</v>
      </c>
      <c r="I16" s="57">
        <f>I10-I13</f>
        <v>-606284.13000000012</v>
      </c>
      <c r="J16" s="17"/>
      <c r="K16" s="17"/>
    </row>
    <row r="17" spans="1:42" ht="17.399999999999999" x14ac:dyDescent="0.3">
      <c r="B17" s="44"/>
      <c r="C17" s="51"/>
      <c r="D17" s="51"/>
      <c r="E17" s="51"/>
      <c r="F17" s="51"/>
      <c r="G17" s="51"/>
      <c r="H17" s="51"/>
      <c r="I17" s="52"/>
      <c r="J17" s="52"/>
      <c r="K17" s="52"/>
    </row>
    <row r="18" spans="1:42" ht="18" customHeight="1" x14ac:dyDescent="0.3">
      <c r="B18" s="160" t="s">
        <v>65</v>
      </c>
      <c r="C18" s="160"/>
      <c r="D18" s="160"/>
      <c r="E18" s="160"/>
      <c r="F18" s="160"/>
      <c r="G18" s="51"/>
      <c r="H18" s="51"/>
      <c r="I18" s="52"/>
      <c r="J18" s="52"/>
      <c r="K18" s="52"/>
    </row>
    <row r="19" spans="1:42" ht="26.4" x14ac:dyDescent="0.3">
      <c r="B19" s="142" t="s">
        <v>6</v>
      </c>
      <c r="C19" s="143"/>
      <c r="D19" s="143"/>
      <c r="E19" s="143"/>
      <c r="F19" s="144"/>
      <c r="G19" s="24" t="s">
        <v>179</v>
      </c>
      <c r="H19" s="1" t="s">
        <v>177</v>
      </c>
      <c r="I19" s="24" t="s">
        <v>180</v>
      </c>
      <c r="J19" s="1" t="s">
        <v>16</v>
      </c>
      <c r="K19" s="1" t="s">
        <v>50</v>
      </c>
    </row>
    <row r="20" spans="1:42" s="27" customFormat="1" x14ac:dyDescent="0.3">
      <c r="B20" s="145">
        <v>1</v>
      </c>
      <c r="C20" s="145"/>
      <c r="D20" s="145"/>
      <c r="E20" s="145"/>
      <c r="F20" s="146"/>
      <c r="G20" s="26">
        <v>2</v>
      </c>
      <c r="H20" s="25">
        <v>3</v>
      </c>
      <c r="I20" s="25">
        <v>5</v>
      </c>
      <c r="J20" s="25" t="s">
        <v>18</v>
      </c>
      <c r="K20" s="25" t="s">
        <v>171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3">
      <c r="A21" s="27"/>
      <c r="B21" s="147" t="s">
        <v>56</v>
      </c>
      <c r="C21" s="149"/>
      <c r="D21" s="149"/>
      <c r="E21" s="149"/>
      <c r="F21" s="150"/>
      <c r="G21" s="16"/>
      <c r="H21" s="16"/>
      <c r="I21" s="16"/>
      <c r="J21" s="16"/>
      <c r="K21" s="16"/>
    </row>
    <row r="22" spans="1:42" x14ac:dyDescent="0.3">
      <c r="A22" s="27"/>
      <c r="B22" s="147" t="s">
        <v>57</v>
      </c>
      <c r="C22" s="148"/>
      <c r="D22" s="148"/>
      <c r="E22" s="148"/>
      <c r="F22" s="148"/>
      <c r="G22" s="16"/>
      <c r="H22" s="16"/>
      <c r="I22" s="16"/>
      <c r="J22" s="16"/>
      <c r="K22" s="16"/>
    </row>
    <row r="23" spans="1:42" s="40" customFormat="1" ht="15" customHeight="1" x14ac:dyDescent="0.3">
      <c r="A23" s="27"/>
      <c r="B23" s="139" t="s">
        <v>59</v>
      </c>
      <c r="C23" s="140"/>
      <c r="D23" s="140"/>
      <c r="E23" s="140"/>
      <c r="F23" s="141"/>
      <c r="G23" s="18"/>
      <c r="H23" s="18"/>
      <c r="I23" s="18"/>
      <c r="J23" s="18"/>
      <c r="K23" s="1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40" customFormat="1" ht="15" customHeight="1" x14ac:dyDescent="0.3">
      <c r="A24" s="27"/>
      <c r="B24" s="139" t="s">
        <v>66</v>
      </c>
      <c r="C24" s="140"/>
      <c r="D24" s="140"/>
      <c r="E24" s="140"/>
      <c r="F24" s="141"/>
      <c r="G24" s="18"/>
      <c r="H24" s="18"/>
      <c r="I24" s="18"/>
      <c r="J24" s="18"/>
      <c r="K24" s="18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3">
      <c r="A25" s="27"/>
      <c r="B25" s="136" t="s">
        <v>67</v>
      </c>
      <c r="C25" s="137"/>
      <c r="D25" s="137"/>
      <c r="E25" s="137"/>
      <c r="F25" s="137"/>
      <c r="G25" s="18"/>
      <c r="H25" s="18"/>
      <c r="I25" s="18"/>
      <c r="J25" s="18"/>
      <c r="K25" s="18"/>
    </row>
    <row r="26" spans="1:42" ht="15.6" x14ac:dyDescent="0.3">
      <c r="B26" s="53"/>
      <c r="C26" s="54"/>
      <c r="D26" s="54"/>
      <c r="E26" s="54"/>
      <c r="F26" s="54"/>
      <c r="G26" s="55"/>
      <c r="H26" s="55"/>
      <c r="I26" s="55"/>
      <c r="J26" s="55"/>
      <c r="K26" s="45"/>
    </row>
    <row r="27" spans="1:42" ht="15.6" x14ac:dyDescent="0.3">
      <c r="B27" s="151" t="s">
        <v>70</v>
      </c>
      <c r="C27" s="151"/>
      <c r="D27" s="151"/>
      <c r="E27" s="151"/>
      <c r="F27" s="151"/>
      <c r="G27" s="151"/>
      <c r="H27" s="151"/>
      <c r="I27" s="151"/>
      <c r="J27" s="151"/>
      <c r="K27" s="151"/>
    </row>
    <row r="28" spans="1:42" ht="15.6" x14ac:dyDescent="0.3">
      <c r="B28" s="13"/>
      <c r="C28" s="14"/>
      <c r="D28" s="14"/>
      <c r="E28" s="14"/>
      <c r="F28" s="14"/>
      <c r="G28" s="15"/>
      <c r="H28" s="15"/>
      <c r="I28" s="15"/>
      <c r="J28" s="15"/>
    </row>
    <row r="29" spans="1:42" ht="15" customHeight="1" x14ac:dyDescent="0.3">
      <c r="B29" s="157" t="s">
        <v>48</v>
      </c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42" x14ac:dyDescent="0.3">
      <c r="B30" s="38"/>
      <c r="C30" s="38"/>
      <c r="D30" s="38"/>
      <c r="E30" s="38"/>
      <c r="F30" s="38"/>
      <c r="G30" s="38"/>
      <c r="H30" s="38"/>
      <c r="I30" s="38"/>
      <c r="J30" s="38"/>
    </row>
    <row r="31" spans="1:42" ht="15" customHeight="1" x14ac:dyDescent="0.3">
      <c r="B31" s="157" t="s">
        <v>68</v>
      </c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42" ht="36.75" customHeight="1" x14ac:dyDescent="0.3"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2:11" x14ac:dyDescent="0.3">
      <c r="B33" s="153"/>
      <c r="C33" s="153"/>
      <c r="D33" s="153"/>
      <c r="E33" s="153"/>
      <c r="F33" s="153"/>
      <c r="G33" s="153"/>
      <c r="H33" s="153"/>
      <c r="I33" s="153"/>
      <c r="J33" s="153"/>
    </row>
    <row r="34" spans="2:11" ht="15" customHeight="1" x14ac:dyDescent="0.3">
      <c r="B34" s="135" t="s">
        <v>71</v>
      </c>
      <c r="C34" s="135"/>
      <c r="D34" s="135"/>
      <c r="E34" s="135"/>
      <c r="F34" s="135"/>
      <c r="G34" s="135"/>
      <c r="H34" s="135"/>
      <c r="I34" s="135"/>
      <c r="J34" s="135"/>
      <c r="K34" s="135"/>
    </row>
    <row r="35" spans="2:11" x14ac:dyDescent="0.3">
      <c r="B35" s="135"/>
      <c r="C35" s="135"/>
      <c r="D35" s="135"/>
      <c r="E35" s="135"/>
      <c r="F35" s="135"/>
      <c r="G35" s="135"/>
      <c r="H35" s="135"/>
      <c r="I35" s="135"/>
      <c r="J35" s="135"/>
      <c r="K35" s="135"/>
    </row>
  </sheetData>
  <mergeCells count="27"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3"/>
  <sheetViews>
    <sheetView topLeftCell="D34" zoomScale="99" zoomScaleNormal="99" workbookViewId="0">
      <selection activeCell="L15" sqref="L15"/>
    </sheetView>
  </sheetViews>
  <sheetFormatPr defaultRowHeight="14.4" x14ac:dyDescent="0.3"/>
  <cols>
    <col min="2" max="2" width="6.5546875" customWidth="1"/>
    <col min="3" max="3" width="8.44140625" bestFit="1" customWidth="1"/>
    <col min="4" max="4" width="5.44140625" bestFit="1" customWidth="1"/>
    <col min="5" max="5" width="6.44140625" customWidth="1"/>
    <col min="6" max="6" width="46.21875" customWidth="1"/>
    <col min="7" max="9" width="25.33203125" customWidth="1"/>
    <col min="10" max="11" width="15.6640625" customWidth="1"/>
  </cols>
  <sheetData>
    <row r="1" spans="2:11" ht="18" customHeight="1" x14ac:dyDescent="0.3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3">
      <c r="B2" s="164" t="s">
        <v>11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2:11" ht="17.399999999999999" x14ac:dyDescent="0.3">
      <c r="B3" s="2"/>
      <c r="C3" s="2"/>
      <c r="D3" s="2"/>
      <c r="E3" s="2"/>
      <c r="F3" s="2"/>
      <c r="G3" s="2"/>
      <c r="H3" s="2"/>
      <c r="I3" s="3"/>
      <c r="J3" s="3"/>
    </row>
    <row r="4" spans="2:11" ht="18" customHeight="1" x14ac:dyDescent="0.3">
      <c r="B4" s="164" t="s">
        <v>139</v>
      </c>
      <c r="C4" s="164"/>
      <c r="D4" s="164"/>
      <c r="E4" s="164"/>
      <c r="F4" s="164"/>
      <c r="G4" s="164"/>
      <c r="H4" s="164"/>
      <c r="I4" s="164"/>
      <c r="J4" s="164"/>
      <c r="K4" s="164"/>
    </row>
    <row r="5" spans="2:11" ht="17.399999999999999" x14ac:dyDescent="0.3">
      <c r="B5" s="2"/>
      <c r="C5" s="2"/>
      <c r="D5" s="2"/>
      <c r="E5" s="2"/>
      <c r="F5" s="2"/>
      <c r="G5" s="2"/>
      <c r="H5" s="2"/>
      <c r="I5" s="3"/>
      <c r="J5" s="3"/>
    </row>
    <row r="6" spans="2:11" ht="15.75" customHeight="1" x14ac:dyDescent="0.3">
      <c r="B6" s="164" t="s">
        <v>17</v>
      </c>
      <c r="C6" s="164"/>
      <c r="D6" s="164"/>
      <c r="E6" s="164"/>
      <c r="F6" s="164"/>
      <c r="G6" s="164"/>
      <c r="H6" s="164"/>
      <c r="I6" s="164"/>
      <c r="J6" s="164"/>
      <c r="K6" s="164"/>
    </row>
    <row r="7" spans="2:11" ht="17.399999999999999" x14ac:dyDescent="0.3">
      <c r="B7" s="2"/>
      <c r="C7" s="2"/>
      <c r="D7" s="2"/>
      <c r="E7" s="2"/>
      <c r="F7" s="2"/>
      <c r="G7" s="2"/>
      <c r="H7" s="81"/>
      <c r="I7" s="3"/>
      <c r="J7" s="3"/>
    </row>
    <row r="8" spans="2:11" ht="26.4" x14ac:dyDescent="0.3">
      <c r="B8" s="161" t="s">
        <v>6</v>
      </c>
      <c r="C8" s="162"/>
      <c r="D8" s="162"/>
      <c r="E8" s="162"/>
      <c r="F8" s="163"/>
      <c r="G8" s="41" t="s">
        <v>170</v>
      </c>
      <c r="H8" s="41" t="s">
        <v>181</v>
      </c>
      <c r="I8" s="41" t="s">
        <v>178</v>
      </c>
      <c r="J8" s="41" t="s">
        <v>16</v>
      </c>
      <c r="K8" s="41" t="s">
        <v>50</v>
      </c>
    </row>
    <row r="9" spans="2:11" ht="16.5" customHeight="1" x14ac:dyDescent="0.3">
      <c r="B9" s="161">
        <v>1</v>
      </c>
      <c r="C9" s="162"/>
      <c r="D9" s="162"/>
      <c r="E9" s="162"/>
      <c r="F9" s="163"/>
      <c r="G9" s="41">
        <v>2</v>
      </c>
      <c r="H9" s="41">
        <v>3</v>
      </c>
      <c r="I9" s="41">
        <v>5</v>
      </c>
      <c r="J9" s="41" t="s">
        <v>18</v>
      </c>
      <c r="K9" s="41" t="s">
        <v>171</v>
      </c>
    </row>
    <row r="10" spans="2:11" x14ac:dyDescent="0.3">
      <c r="B10" s="6"/>
      <c r="C10" s="6"/>
      <c r="D10" s="6"/>
      <c r="E10" s="6"/>
      <c r="F10" s="6" t="s">
        <v>20</v>
      </c>
      <c r="G10" s="4"/>
      <c r="H10" s="4"/>
      <c r="I10" s="28"/>
      <c r="J10" s="28"/>
      <c r="K10" s="28"/>
    </row>
    <row r="11" spans="2:11" ht="15.75" customHeight="1" x14ac:dyDescent="0.3">
      <c r="B11" s="6">
        <v>6</v>
      </c>
      <c r="C11" s="6"/>
      <c r="D11" s="6"/>
      <c r="E11" s="6"/>
      <c r="F11" s="6" t="s">
        <v>2</v>
      </c>
      <c r="G11" s="65">
        <f>G12+G16+G19+G25+G29</f>
        <v>713887.62000000011</v>
      </c>
      <c r="H11" s="35">
        <f>H12+H16+H19+H25+H29</f>
        <v>9524600</v>
      </c>
      <c r="I11" s="62">
        <f>I12+I16+I19+I25+I29</f>
        <v>1938539.1400000001</v>
      </c>
      <c r="J11" s="68">
        <f>I11/G11*100</f>
        <v>271.54682133302714</v>
      </c>
      <c r="K11" s="68">
        <f>I11/H11*100</f>
        <v>20.352971673351114</v>
      </c>
    </row>
    <row r="12" spans="2:11" ht="26.4" x14ac:dyDescent="0.3">
      <c r="B12" s="6"/>
      <c r="C12" s="10">
        <v>63</v>
      </c>
      <c r="D12" s="10"/>
      <c r="E12" s="10"/>
      <c r="F12" s="10" t="s">
        <v>21</v>
      </c>
      <c r="G12" s="63">
        <f>G13+G14+G15</f>
        <v>199316.64</v>
      </c>
      <c r="H12" s="4">
        <f>H13+H14+H15</f>
        <v>7532500</v>
      </c>
      <c r="I12" s="59">
        <f>I13+I14+I15</f>
        <v>1162642.6000000001</v>
      </c>
      <c r="J12" s="68">
        <f>I12/G12*100</f>
        <v>583.31436853440835</v>
      </c>
      <c r="K12" s="67">
        <f>I12/H12*100</f>
        <v>15.435016262860938</v>
      </c>
    </row>
    <row r="13" spans="2:11" x14ac:dyDescent="0.3">
      <c r="B13" s="7"/>
      <c r="C13" s="7"/>
      <c r="D13" s="7"/>
      <c r="E13" s="8">
        <v>6311</v>
      </c>
      <c r="F13" s="8" t="s">
        <v>22</v>
      </c>
      <c r="G13" s="28"/>
      <c r="H13" s="4"/>
      <c r="I13" s="28"/>
      <c r="J13" s="67"/>
      <c r="K13" s="67"/>
    </row>
    <row r="14" spans="2:11" ht="25.8" customHeight="1" x14ac:dyDescent="0.3">
      <c r="B14" s="7"/>
      <c r="C14" s="7"/>
      <c r="D14" s="8"/>
      <c r="E14" s="8">
        <v>6382</v>
      </c>
      <c r="F14" s="129" t="s">
        <v>182</v>
      </c>
      <c r="G14" s="63"/>
      <c r="H14" s="4">
        <v>3751200</v>
      </c>
      <c r="I14" s="63">
        <v>1162642.6000000001</v>
      </c>
      <c r="J14" s="67" t="e">
        <f t="shared" ref="J14:J30" si="0">I14/G14*100</f>
        <v>#DIV/0!</v>
      </c>
      <c r="K14" s="67" t="e">
        <f>I14/G14*100</f>
        <v>#DIV/0!</v>
      </c>
    </row>
    <row r="15" spans="2:11" ht="25.8" customHeight="1" x14ac:dyDescent="0.3">
      <c r="B15" s="7"/>
      <c r="C15" s="7"/>
      <c r="D15" s="8"/>
      <c r="E15" s="8">
        <v>6362</v>
      </c>
      <c r="F15" s="12" t="s">
        <v>126</v>
      </c>
      <c r="G15" s="63">
        <v>199316.64</v>
      </c>
      <c r="H15" s="4">
        <v>3781300</v>
      </c>
      <c r="I15" s="63"/>
      <c r="J15" s="67">
        <f t="shared" si="0"/>
        <v>0</v>
      </c>
      <c r="K15" s="67">
        <f t="shared" ref="K15:K30" si="1">I15/H15*100</f>
        <v>0</v>
      </c>
    </row>
    <row r="16" spans="2:11" ht="25.8" customHeight="1" x14ac:dyDescent="0.3">
      <c r="B16" s="7"/>
      <c r="C16" s="7">
        <v>64</v>
      </c>
      <c r="D16" s="8"/>
      <c r="E16" s="7"/>
      <c r="F16" s="29" t="s">
        <v>72</v>
      </c>
      <c r="G16" s="28">
        <f>G17+G18</f>
        <v>143.88</v>
      </c>
      <c r="H16" s="4">
        <f>H17+H18</f>
        <v>400</v>
      </c>
      <c r="I16" s="59">
        <f>I17+I18</f>
        <v>59.99</v>
      </c>
      <c r="J16" s="67">
        <f t="shared" si="0"/>
        <v>41.694467611898808</v>
      </c>
      <c r="K16" s="67">
        <f t="shared" si="1"/>
        <v>14.9975</v>
      </c>
    </row>
    <row r="17" spans="2:11" ht="25.8" customHeight="1" x14ac:dyDescent="0.3">
      <c r="B17" s="7"/>
      <c r="C17" s="7"/>
      <c r="D17" s="8"/>
      <c r="E17" s="8">
        <v>6413</v>
      </c>
      <c r="F17" s="12" t="s">
        <v>73</v>
      </c>
      <c r="G17" s="28">
        <v>143.88</v>
      </c>
      <c r="H17" s="4">
        <v>300</v>
      </c>
      <c r="I17" s="28">
        <v>59.99</v>
      </c>
      <c r="J17" s="67">
        <f t="shared" si="0"/>
        <v>41.694467611898808</v>
      </c>
      <c r="K17" s="67">
        <f t="shared" si="1"/>
        <v>19.99666666666667</v>
      </c>
    </row>
    <row r="18" spans="2:11" ht="25.8" customHeight="1" x14ac:dyDescent="0.3">
      <c r="B18" s="7"/>
      <c r="C18" s="7"/>
      <c r="D18" s="8"/>
      <c r="E18" s="8">
        <v>6415</v>
      </c>
      <c r="F18" s="12" t="s">
        <v>74</v>
      </c>
      <c r="G18" s="28"/>
      <c r="H18" s="4">
        <v>100</v>
      </c>
      <c r="I18" s="28"/>
      <c r="J18" s="67" t="e">
        <f t="shared" si="0"/>
        <v>#DIV/0!</v>
      </c>
      <c r="K18" s="67">
        <f t="shared" si="1"/>
        <v>0</v>
      </c>
    </row>
    <row r="19" spans="2:11" ht="26.4" x14ac:dyDescent="0.3">
      <c r="B19" s="7"/>
      <c r="C19" s="7">
        <v>66</v>
      </c>
      <c r="D19" s="8"/>
      <c r="E19" s="8"/>
      <c r="F19" s="10" t="s">
        <v>23</v>
      </c>
      <c r="G19" s="63">
        <f>G20+G23</f>
        <v>126532.84000000001</v>
      </c>
      <c r="H19" s="4">
        <f>H20+H23</f>
        <v>194500</v>
      </c>
      <c r="I19" s="59">
        <f>I20+I23</f>
        <v>249852.61000000002</v>
      </c>
      <c r="J19" s="67">
        <f t="shared" si="0"/>
        <v>197.46068293416948</v>
      </c>
      <c r="K19" s="67">
        <f t="shared" si="1"/>
        <v>128.45892544987149</v>
      </c>
    </row>
    <row r="20" spans="2:11" x14ac:dyDescent="0.3">
      <c r="B20" s="7"/>
      <c r="C20" s="23"/>
      <c r="D20" s="8">
        <v>661</v>
      </c>
      <c r="E20" s="8"/>
      <c r="F20" s="10" t="s">
        <v>24</v>
      </c>
      <c r="G20" s="63">
        <f>G21+G22</f>
        <v>22589.100000000002</v>
      </c>
      <c r="H20" s="4">
        <f>H21+H22</f>
        <v>39500</v>
      </c>
      <c r="I20" s="59">
        <f>I21+I22</f>
        <v>25343.38</v>
      </c>
      <c r="J20" s="67">
        <f t="shared" si="0"/>
        <v>112.19296032157102</v>
      </c>
      <c r="K20" s="67">
        <f t="shared" si="1"/>
        <v>64.160455696202533</v>
      </c>
    </row>
    <row r="21" spans="2:11" x14ac:dyDescent="0.3">
      <c r="B21" s="7"/>
      <c r="C21" s="23"/>
      <c r="D21" s="8"/>
      <c r="E21" s="8">
        <v>6614</v>
      </c>
      <c r="F21" s="60" t="s">
        <v>25</v>
      </c>
      <c r="G21" s="28">
        <v>29.72</v>
      </c>
      <c r="H21" s="4">
        <v>2000</v>
      </c>
      <c r="I21" s="28">
        <v>29.72</v>
      </c>
      <c r="J21" s="67">
        <f t="shared" si="0"/>
        <v>100</v>
      </c>
      <c r="K21" s="67">
        <f t="shared" si="1"/>
        <v>1.486</v>
      </c>
    </row>
    <row r="22" spans="2:11" x14ac:dyDescent="0.3">
      <c r="B22" s="7"/>
      <c r="C22" s="7"/>
      <c r="D22" s="8"/>
      <c r="E22" s="8">
        <v>6615</v>
      </c>
      <c r="F22" s="60" t="s">
        <v>75</v>
      </c>
      <c r="G22" s="63">
        <v>22559.38</v>
      </c>
      <c r="H22" s="4">
        <v>37500</v>
      </c>
      <c r="I22" s="63">
        <v>25313.66</v>
      </c>
      <c r="J22" s="67">
        <f t="shared" si="0"/>
        <v>112.2090234749359</v>
      </c>
      <c r="K22" s="67">
        <f t="shared" si="1"/>
        <v>67.503093333333325</v>
      </c>
    </row>
    <row r="23" spans="2:11" x14ac:dyDescent="0.3">
      <c r="B23" s="7"/>
      <c r="C23" s="7"/>
      <c r="D23" s="8">
        <v>663</v>
      </c>
      <c r="E23" s="8"/>
      <c r="F23" s="10" t="s">
        <v>172</v>
      </c>
      <c r="G23" s="63">
        <f>G24</f>
        <v>103943.74</v>
      </c>
      <c r="H23" s="4">
        <f>H24</f>
        <v>155000</v>
      </c>
      <c r="I23" s="59">
        <f>I24</f>
        <v>224509.23</v>
      </c>
      <c r="J23" s="67">
        <f t="shared" si="0"/>
        <v>215.99110249448407</v>
      </c>
      <c r="K23" s="67">
        <f t="shared" si="1"/>
        <v>144.84466451612903</v>
      </c>
    </row>
    <row r="24" spans="2:11" ht="26.4" x14ac:dyDescent="0.3">
      <c r="B24" s="7"/>
      <c r="C24" s="7"/>
      <c r="D24" s="8"/>
      <c r="E24" s="8">
        <v>6631</v>
      </c>
      <c r="F24" s="10" t="s">
        <v>76</v>
      </c>
      <c r="G24" s="63">
        <v>103943.74</v>
      </c>
      <c r="H24" s="4">
        <v>155000</v>
      </c>
      <c r="I24" s="63">
        <v>224509.23</v>
      </c>
      <c r="J24" s="67">
        <f t="shared" si="0"/>
        <v>215.99110249448407</v>
      </c>
      <c r="K24" s="67">
        <f t="shared" si="1"/>
        <v>144.84466451612903</v>
      </c>
    </row>
    <row r="25" spans="2:11" x14ac:dyDescent="0.3">
      <c r="B25" s="7"/>
      <c r="C25" s="7">
        <v>67</v>
      </c>
      <c r="D25" s="8"/>
      <c r="E25" s="8"/>
      <c r="F25" s="10" t="s">
        <v>77</v>
      </c>
      <c r="G25" s="63">
        <f>G26</f>
        <v>387894.26</v>
      </c>
      <c r="H25" s="4">
        <f>H26</f>
        <v>1797100</v>
      </c>
      <c r="I25" s="59">
        <f>I26</f>
        <v>525964.80000000005</v>
      </c>
      <c r="J25" s="67">
        <f t="shared" si="0"/>
        <v>135.59489124690839</v>
      </c>
      <c r="K25" s="67">
        <f t="shared" si="1"/>
        <v>29.267419731790106</v>
      </c>
    </row>
    <row r="26" spans="2:11" x14ac:dyDescent="0.3">
      <c r="B26" s="7"/>
      <c r="C26" s="7"/>
      <c r="D26" s="8">
        <v>671</v>
      </c>
      <c r="E26" s="8"/>
      <c r="F26" s="10" t="s">
        <v>122</v>
      </c>
      <c r="G26" s="63">
        <f>G27+G28</f>
        <v>387894.26</v>
      </c>
      <c r="H26" s="4">
        <f>H27+H28</f>
        <v>1797100</v>
      </c>
      <c r="I26" s="59">
        <f>I27+I28</f>
        <v>525964.80000000005</v>
      </c>
      <c r="J26" s="67">
        <f t="shared" si="0"/>
        <v>135.59489124690839</v>
      </c>
      <c r="K26" s="67">
        <f t="shared" si="1"/>
        <v>29.267419731790106</v>
      </c>
    </row>
    <row r="27" spans="2:11" x14ac:dyDescent="0.3">
      <c r="B27" s="7"/>
      <c r="C27" s="7"/>
      <c r="D27" s="8"/>
      <c r="E27" s="8">
        <v>6711</v>
      </c>
      <c r="F27" s="60" t="s">
        <v>78</v>
      </c>
      <c r="G27" s="63">
        <v>386253.01</v>
      </c>
      <c r="H27" s="4">
        <v>1043800</v>
      </c>
      <c r="I27" s="63">
        <v>501964.79999999999</v>
      </c>
      <c r="J27" s="67">
        <f t="shared" si="0"/>
        <v>129.95751152851858</v>
      </c>
      <c r="K27" s="67">
        <f t="shared" si="1"/>
        <v>48.090132209235485</v>
      </c>
    </row>
    <row r="28" spans="2:11" ht="26.4" x14ac:dyDescent="0.3">
      <c r="B28" s="7"/>
      <c r="C28" s="7"/>
      <c r="D28" s="8"/>
      <c r="E28" s="8">
        <v>6712</v>
      </c>
      <c r="F28" s="60" t="s">
        <v>79</v>
      </c>
      <c r="G28" s="63">
        <v>1641.25</v>
      </c>
      <c r="H28" s="4">
        <v>753300</v>
      </c>
      <c r="I28" s="63">
        <v>24000</v>
      </c>
      <c r="J28" s="67">
        <f t="shared" si="0"/>
        <v>1462.3000761614624</v>
      </c>
      <c r="K28" s="67">
        <f t="shared" si="1"/>
        <v>3.185981680605336</v>
      </c>
    </row>
    <row r="29" spans="2:11" x14ac:dyDescent="0.3">
      <c r="B29" s="7"/>
      <c r="C29" s="7">
        <v>68</v>
      </c>
      <c r="D29" s="8"/>
      <c r="E29" s="8"/>
      <c r="F29" s="10" t="s">
        <v>80</v>
      </c>
      <c r="G29" s="28"/>
      <c r="H29" s="4">
        <f>H30</f>
        <v>100</v>
      </c>
      <c r="I29" s="59">
        <f>I30</f>
        <v>19.14</v>
      </c>
      <c r="J29" s="67" t="e">
        <f t="shared" si="0"/>
        <v>#DIV/0!</v>
      </c>
      <c r="K29" s="67">
        <f t="shared" si="1"/>
        <v>19.14</v>
      </c>
    </row>
    <row r="30" spans="2:11" x14ac:dyDescent="0.3">
      <c r="B30" s="7"/>
      <c r="C30" s="7"/>
      <c r="D30" s="8"/>
      <c r="E30" s="8">
        <v>6831</v>
      </c>
      <c r="F30" s="60" t="s">
        <v>81</v>
      </c>
      <c r="G30" s="28"/>
      <c r="H30" s="4">
        <v>100</v>
      </c>
      <c r="I30" s="28">
        <v>19.14</v>
      </c>
      <c r="J30" s="67" t="e">
        <f t="shared" si="0"/>
        <v>#DIV/0!</v>
      </c>
      <c r="K30" s="67">
        <f t="shared" si="1"/>
        <v>19.14</v>
      </c>
    </row>
    <row r="31" spans="2:11" s="37" customFormat="1" x14ac:dyDescent="0.3">
      <c r="B31" s="23"/>
      <c r="C31" s="23"/>
      <c r="D31" s="34"/>
      <c r="E31" s="34"/>
      <c r="F31" s="6"/>
      <c r="G31" s="35"/>
      <c r="H31" s="35"/>
      <c r="I31" s="36"/>
      <c r="J31" s="68"/>
      <c r="K31" s="68"/>
    </row>
    <row r="32" spans="2:11" x14ac:dyDescent="0.3">
      <c r="B32" s="7"/>
      <c r="C32" s="7"/>
      <c r="D32" s="8"/>
      <c r="E32" s="8"/>
      <c r="F32" s="29"/>
      <c r="G32" s="116"/>
      <c r="H32" s="116"/>
      <c r="I32" s="116"/>
      <c r="J32" s="116"/>
      <c r="K32" s="67"/>
    </row>
    <row r="33" spans="2:11" x14ac:dyDescent="0.3">
      <c r="B33" s="7"/>
      <c r="C33" s="7"/>
      <c r="D33" s="7"/>
      <c r="E33" s="7"/>
      <c r="F33" s="29"/>
      <c r="G33" s="117"/>
      <c r="H33" s="117"/>
      <c r="I33" s="117"/>
      <c r="J33" s="117"/>
      <c r="K33" s="67"/>
    </row>
    <row r="34" spans="2:11" x14ac:dyDescent="0.3">
      <c r="B34" s="7"/>
      <c r="C34" s="7"/>
      <c r="D34" s="7"/>
      <c r="E34" s="7"/>
      <c r="F34" s="29"/>
      <c r="G34" s="116"/>
      <c r="H34" s="116"/>
      <c r="I34" s="116"/>
      <c r="J34" s="116"/>
      <c r="K34" s="67"/>
    </row>
    <row r="35" spans="2:11" x14ac:dyDescent="0.3">
      <c r="B35" s="7"/>
      <c r="C35" s="7"/>
      <c r="D35" s="7"/>
      <c r="E35" s="7"/>
      <c r="F35" s="29"/>
      <c r="G35" s="116"/>
      <c r="H35" s="116"/>
      <c r="I35" s="116"/>
      <c r="J35" s="116"/>
      <c r="K35" s="67"/>
    </row>
    <row r="36" spans="2:11" ht="15.75" customHeight="1" x14ac:dyDescent="0.3">
      <c r="J36" s="69"/>
      <c r="K36" s="69"/>
    </row>
    <row r="37" spans="2:11" ht="26.4" x14ac:dyDescent="0.3">
      <c r="B37" s="161" t="s">
        <v>6</v>
      </c>
      <c r="C37" s="162"/>
      <c r="D37" s="162"/>
      <c r="E37" s="162"/>
      <c r="F37" s="163"/>
      <c r="G37" s="41" t="s">
        <v>170</v>
      </c>
      <c r="H37" s="41" t="s">
        <v>181</v>
      </c>
      <c r="I37" s="41" t="s">
        <v>178</v>
      </c>
      <c r="J37" s="70" t="s">
        <v>16</v>
      </c>
      <c r="K37" s="70" t="s">
        <v>50</v>
      </c>
    </row>
    <row r="38" spans="2:11" ht="12.75" customHeight="1" x14ac:dyDescent="0.3">
      <c r="B38" s="161">
        <v>1</v>
      </c>
      <c r="C38" s="162"/>
      <c r="D38" s="162"/>
      <c r="E38" s="162"/>
      <c r="F38" s="163"/>
      <c r="G38" s="41">
        <v>2</v>
      </c>
      <c r="H38" s="41">
        <v>3</v>
      </c>
      <c r="I38" s="41">
        <v>5</v>
      </c>
      <c r="J38" s="70" t="s">
        <v>18</v>
      </c>
      <c r="K38" s="70" t="s">
        <v>171</v>
      </c>
    </row>
    <row r="39" spans="2:11" x14ac:dyDescent="0.3">
      <c r="B39" s="6"/>
      <c r="C39" s="6"/>
      <c r="D39" s="6"/>
      <c r="E39" s="6"/>
      <c r="F39" s="6" t="s">
        <v>7</v>
      </c>
      <c r="G39" s="65">
        <f>G40+G85</f>
        <v>1051117.69</v>
      </c>
      <c r="H39" s="62">
        <f>H40+H85</f>
        <v>9524600</v>
      </c>
      <c r="I39" s="62">
        <f>I40+I85</f>
        <v>2544823.27</v>
      </c>
      <c r="J39" s="68">
        <f t="shared" ref="J39:J70" si="2">I39/G39*100</f>
        <v>242.10640675260638</v>
      </c>
      <c r="K39" s="68">
        <f t="shared" ref="K39:K70" si="3">I39/H39*100</f>
        <v>26.718426705583436</v>
      </c>
    </row>
    <row r="40" spans="2:11" x14ac:dyDescent="0.3">
      <c r="B40" s="6">
        <v>3</v>
      </c>
      <c r="C40" s="6"/>
      <c r="D40" s="6"/>
      <c r="E40" s="6"/>
      <c r="F40" s="6" t="s">
        <v>3</v>
      </c>
      <c r="G40" s="65">
        <f>G41+G47+G77+G82</f>
        <v>525529.43999999994</v>
      </c>
      <c r="H40" s="62">
        <f>H41+H47+H77</f>
        <v>1231200</v>
      </c>
      <c r="I40" s="62">
        <f>I41+I47+I77</f>
        <v>597067.88000000012</v>
      </c>
      <c r="J40" s="67">
        <f t="shared" si="2"/>
        <v>113.61264175799555</v>
      </c>
      <c r="K40" s="68">
        <f t="shared" si="3"/>
        <v>48.494792072774537</v>
      </c>
    </row>
    <row r="41" spans="2:11" x14ac:dyDescent="0.3">
      <c r="B41" s="6"/>
      <c r="C41" s="10">
        <v>31</v>
      </c>
      <c r="D41" s="10"/>
      <c r="E41" s="10"/>
      <c r="F41" s="10" t="s">
        <v>4</v>
      </c>
      <c r="G41" s="63">
        <f>G42+G44+G45</f>
        <v>289675.09999999998</v>
      </c>
      <c r="H41" s="59">
        <f>H42+H44+H45</f>
        <v>668600</v>
      </c>
      <c r="I41" s="59">
        <f>I42+I44+I45</f>
        <v>351256.48</v>
      </c>
      <c r="J41" s="67">
        <f t="shared" si="2"/>
        <v>121.25877578017578</v>
      </c>
      <c r="K41" s="68">
        <f t="shared" si="3"/>
        <v>52.53611725994616</v>
      </c>
    </row>
    <row r="42" spans="2:11" x14ac:dyDescent="0.3">
      <c r="B42" s="7"/>
      <c r="C42" s="7"/>
      <c r="D42" s="7">
        <v>311</v>
      </c>
      <c r="E42" s="7"/>
      <c r="F42" s="7" t="s">
        <v>27</v>
      </c>
      <c r="G42" s="63">
        <f>G43</f>
        <v>232872.72</v>
      </c>
      <c r="H42" s="59">
        <f>H43</f>
        <v>537500</v>
      </c>
      <c r="I42" s="59">
        <f>I43</f>
        <v>281710.98</v>
      </c>
      <c r="J42" s="67">
        <f t="shared" si="2"/>
        <v>120.97208294728551</v>
      </c>
      <c r="K42" s="68">
        <f t="shared" si="3"/>
        <v>52.411345116279065</v>
      </c>
    </row>
    <row r="43" spans="2:11" x14ac:dyDescent="0.3">
      <c r="B43" s="7"/>
      <c r="C43" s="7"/>
      <c r="D43" s="7"/>
      <c r="E43" s="8">
        <v>3111</v>
      </c>
      <c r="F43" s="8" t="s">
        <v>28</v>
      </c>
      <c r="G43" s="63">
        <v>232872.72</v>
      </c>
      <c r="H43" s="130">
        <v>537500</v>
      </c>
      <c r="I43" s="63">
        <v>281710.98</v>
      </c>
      <c r="J43" s="67">
        <f t="shared" si="2"/>
        <v>120.97208294728551</v>
      </c>
      <c r="K43" s="68">
        <f t="shared" si="3"/>
        <v>52.411345116279065</v>
      </c>
    </row>
    <row r="44" spans="2:11" x14ac:dyDescent="0.3">
      <c r="B44" s="7"/>
      <c r="C44" s="7"/>
      <c r="D44" s="7">
        <v>312</v>
      </c>
      <c r="E44" s="7"/>
      <c r="F44" s="7" t="s">
        <v>82</v>
      </c>
      <c r="G44" s="63">
        <v>18378.349999999999</v>
      </c>
      <c r="H44" s="130">
        <v>42300</v>
      </c>
      <c r="I44" s="63">
        <v>23014.32</v>
      </c>
      <c r="J44" s="67">
        <f t="shared" si="2"/>
        <v>125.22516983298284</v>
      </c>
      <c r="K44" s="68">
        <f t="shared" si="3"/>
        <v>54.407375886524825</v>
      </c>
    </row>
    <row r="45" spans="2:11" x14ac:dyDescent="0.3">
      <c r="B45" s="7"/>
      <c r="C45" s="7"/>
      <c r="D45" s="7">
        <v>313</v>
      </c>
      <c r="E45" s="7"/>
      <c r="F45" s="7" t="s">
        <v>83</v>
      </c>
      <c r="G45" s="63">
        <v>38424.03</v>
      </c>
      <c r="H45" s="59">
        <f>H46</f>
        <v>88800</v>
      </c>
      <c r="I45" s="59">
        <f>I46</f>
        <v>46531.18</v>
      </c>
      <c r="J45" s="67">
        <f t="shared" si="2"/>
        <v>121.09916632898737</v>
      </c>
      <c r="K45" s="68">
        <f t="shared" si="3"/>
        <v>52.399977477477478</v>
      </c>
    </row>
    <row r="46" spans="2:11" x14ac:dyDescent="0.3">
      <c r="B46" s="7"/>
      <c r="C46" s="7"/>
      <c r="D46" s="7"/>
      <c r="E46" s="8">
        <v>3132</v>
      </c>
      <c r="F46" s="8" t="s">
        <v>84</v>
      </c>
      <c r="G46" s="63">
        <v>68357.440000000002</v>
      </c>
      <c r="H46" s="131">
        <v>88800</v>
      </c>
      <c r="I46" s="63">
        <v>46531.18</v>
      </c>
      <c r="J46" s="67">
        <f t="shared" si="2"/>
        <v>68.070395848645006</v>
      </c>
      <c r="K46" s="68">
        <f t="shared" si="3"/>
        <v>52.399977477477478</v>
      </c>
    </row>
    <row r="47" spans="2:11" x14ac:dyDescent="0.3">
      <c r="B47" s="7"/>
      <c r="C47" s="7">
        <v>32</v>
      </c>
      <c r="D47" s="8"/>
      <c r="E47" s="8"/>
      <c r="F47" s="7" t="s">
        <v>12</v>
      </c>
      <c r="G47" s="63">
        <f>G48+G53+G59+G69+G70</f>
        <v>234701.63999999998</v>
      </c>
      <c r="H47" s="59">
        <f>H48+H53+H59+H69+H70</f>
        <v>559900</v>
      </c>
      <c r="I47" s="59">
        <f>I48+I53+I59+I69+I70</f>
        <v>244883.59000000003</v>
      </c>
      <c r="J47" s="67">
        <f t="shared" si="2"/>
        <v>104.33825260019489</v>
      </c>
      <c r="K47" s="68">
        <f t="shared" si="3"/>
        <v>43.737022682621898</v>
      </c>
    </row>
    <row r="48" spans="2:11" x14ac:dyDescent="0.3">
      <c r="B48" s="7"/>
      <c r="C48" s="7"/>
      <c r="D48" s="7">
        <v>321</v>
      </c>
      <c r="E48" s="7"/>
      <c r="F48" s="7" t="s">
        <v>29</v>
      </c>
      <c r="G48" s="63">
        <f>G49+G50+G51+G52</f>
        <v>12284.75</v>
      </c>
      <c r="H48" s="59">
        <f>H49+H50+H51+H52</f>
        <v>27500</v>
      </c>
      <c r="I48" s="59">
        <f>I49+I50+I51+I52</f>
        <v>30560.550000000003</v>
      </c>
      <c r="J48" s="67">
        <f t="shared" si="2"/>
        <v>248.76818820081809</v>
      </c>
      <c r="K48" s="68">
        <f t="shared" si="3"/>
        <v>111.12927272727273</v>
      </c>
    </row>
    <row r="49" spans="2:11" x14ac:dyDescent="0.3">
      <c r="B49" s="7"/>
      <c r="C49" s="23"/>
      <c r="D49" s="7"/>
      <c r="E49" s="7">
        <v>3211</v>
      </c>
      <c r="F49" s="29" t="s">
        <v>30</v>
      </c>
      <c r="G49" s="63">
        <v>7323.59</v>
      </c>
      <c r="H49" s="59">
        <v>14000</v>
      </c>
      <c r="I49" s="63">
        <v>24533.63</v>
      </c>
      <c r="J49" s="67">
        <f t="shared" si="2"/>
        <v>334.99458598856575</v>
      </c>
      <c r="K49" s="68">
        <f t="shared" si="3"/>
        <v>175.2402142857143</v>
      </c>
    </row>
    <row r="50" spans="2:11" x14ac:dyDescent="0.3">
      <c r="B50" s="7"/>
      <c r="C50" s="23"/>
      <c r="D50" s="8"/>
      <c r="E50" s="8">
        <v>3212</v>
      </c>
      <c r="F50" s="8" t="s">
        <v>85</v>
      </c>
      <c r="G50" s="63">
        <v>4961.16</v>
      </c>
      <c r="H50" s="59">
        <v>10500</v>
      </c>
      <c r="I50" s="63">
        <v>5085.92</v>
      </c>
      <c r="J50" s="67">
        <f t="shared" si="2"/>
        <v>102.51473445726403</v>
      </c>
      <c r="K50" s="68">
        <f t="shared" si="3"/>
        <v>48.437333333333335</v>
      </c>
    </row>
    <row r="51" spans="2:11" x14ac:dyDescent="0.3">
      <c r="B51" s="7"/>
      <c r="C51" s="7"/>
      <c r="D51" s="8"/>
      <c r="E51" s="8">
        <v>3213</v>
      </c>
      <c r="F51" s="8" t="s">
        <v>86</v>
      </c>
      <c r="G51" s="63"/>
      <c r="H51" s="59">
        <v>1500</v>
      </c>
      <c r="I51" s="63">
        <v>220</v>
      </c>
      <c r="J51" s="67" t="e">
        <f t="shared" si="2"/>
        <v>#DIV/0!</v>
      </c>
      <c r="K51" s="68">
        <f t="shared" si="3"/>
        <v>14.666666666666666</v>
      </c>
    </row>
    <row r="52" spans="2:11" x14ac:dyDescent="0.3">
      <c r="B52" s="7"/>
      <c r="C52" s="7"/>
      <c r="D52" s="8"/>
      <c r="E52" s="8">
        <v>3214</v>
      </c>
      <c r="F52" s="8" t="s">
        <v>87</v>
      </c>
      <c r="G52" s="63"/>
      <c r="H52" s="59">
        <v>1500</v>
      </c>
      <c r="I52" s="63">
        <v>721</v>
      </c>
      <c r="J52" s="67" t="e">
        <f t="shared" si="2"/>
        <v>#DIV/0!</v>
      </c>
      <c r="K52" s="68">
        <f t="shared" si="3"/>
        <v>48.06666666666667</v>
      </c>
    </row>
    <row r="53" spans="2:11" x14ac:dyDescent="0.3">
      <c r="B53" s="7"/>
      <c r="C53" s="7"/>
      <c r="D53" s="7">
        <v>322</v>
      </c>
      <c r="E53" s="7"/>
      <c r="F53" s="7" t="s">
        <v>88</v>
      </c>
      <c r="G53" s="63">
        <f>G54+G55+G56+G57+G58</f>
        <v>9342.33</v>
      </c>
      <c r="H53" s="59">
        <f>H54+H55+H56+H57+H58</f>
        <v>44300</v>
      </c>
      <c r="I53" s="59">
        <f>I54+I55+I56+I57+I58</f>
        <v>13318.12</v>
      </c>
      <c r="J53" s="67">
        <f t="shared" si="2"/>
        <v>142.55672835363342</v>
      </c>
      <c r="K53" s="68">
        <f t="shared" si="3"/>
        <v>30.0634762979684</v>
      </c>
    </row>
    <row r="54" spans="2:11" x14ac:dyDescent="0.3">
      <c r="B54" s="7"/>
      <c r="C54" s="7"/>
      <c r="D54" s="8"/>
      <c r="E54" s="8">
        <v>3221</v>
      </c>
      <c r="F54" s="8" t="s">
        <v>89</v>
      </c>
      <c r="G54" s="63">
        <v>4720.3900000000003</v>
      </c>
      <c r="H54" s="59">
        <v>13200</v>
      </c>
      <c r="I54" s="63">
        <v>3518.67</v>
      </c>
      <c r="J54" s="67">
        <f t="shared" si="2"/>
        <v>74.541934035111495</v>
      </c>
      <c r="K54" s="68">
        <f t="shared" si="3"/>
        <v>26.656590909090909</v>
      </c>
    </row>
    <row r="55" spans="2:11" x14ac:dyDescent="0.3">
      <c r="B55" s="7"/>
      <c r="C55" s="7"/>
      <c r="D55" s="8"/>
      <c r="E55" s="8">
        <v>3222</v>
      </c>
      <c r="F55" s="8" t="s">
        <v>90</v>
      </c>
      <c r="G55" s="63">
        <v>526.38</v>
      </c>
      <c r="H55" s="59">
        <v>6300</v>
      </c>
      <c r="I55" s="63">
        <v>138.76</v>
      </c>
      <c r="J55" s="67">
        <f t="shared" si="2"/>
        <v>26.361183935559861</v>
      </c>
      <c r="K55" s="68">
        <f t="shared" si="3"/>
        <v>2.2025396825396824</v>
      </c>
    </row>
    <row r="56" spans="2:11" x14ac:dyDescent="0.3">
      <c r="B56" s="7"/>
      <c r="C56" s="7"/>
      <c r="D56" s="8"/>
      <c r="E56" s="8">
        <v>3223</v>
      </c>
      <c r="F56" s="8" t="s">
        <v>91</v>
      </c>
      <c r="G56" s="63">
        <v>3294.65</v>
      </c>
      <c r="H56" s="59">
        <v>20000</v>
      </c>
      <c r="I56" s="63">
        <v>8746.24</v>
      </c>
      <c r="J56" s="67">
        <f t="shared" si="2"/>
        <v>265.46795562502842</v>
      </c>
      <c r="K56" s="68">
        <f t="shared" si="3"/>
        <v>43.731200000000001</v>
      </c>
    </row>
    <row r="57" spans="2:11" x14ac:dyDescent="0.3">
      <c r="B57" s="7"/>
      <c r="C57" s="7"/>
      <c r="D57" s="8"/>
      <c r="E57" s="8">
        <v>3224</v>
      </c>
      <c r="F57" s="8" t="s">
        <v>92</v>
      </c>
      <c r="G57" s="28"/>
      <c r="H57" s="59">
        <v>200</v>
      </c>
      <c r="I57" s="28"/>
      <c r="J57" s="67" t="e">
        <f t="shared" si="2"/>
        <v>#DIV/0!</v>
      </c>
      <c r="K57" s="68">
        <f t="shared" si="3"/>
        <v>0</v>
      </c>
    </row>
    <row r="58" spans="2:11" x14ac:dyDescent="0.3">
      <c r="B58" s="7"/>
      <c r="C58" s="7"/>
      <c r="D58" s="8"/>
      <c r="E58" s="8">
        <v>3225</v>
      </c>
      <c r="F58" s="8" t="s">
        <v>93</v>
      </c>
      <c r="G58" s="63">
        <v>800.91</v>
      </c>
      <c r="H58" s="59">
        <v>4600</v>
      </c>
      <c r="I58" s="63">
        <v>914.45</v>
      </c>
      <c r="J58" s="67">
        <f t="shared" si="2"/>
        <v>114.17637437414942</v>
      </c>
      <c r="K58" s="68">
        <f t="shared" si="3"/>
        <v>19.879347826086956</v>
      </c>
    </row>
    <row r="59" spans="2:11" x14ac:dyDescent="0.3">
      <c r="B59" s="7"/>
      <c r="C59" s="7"/>
      <c r="D59" s="8">
        <v>323</v>
      </c>
      <c r="E59" s="8"/>
      <c r="F59" s="8" t="s">
        <v>94</v>
      </c>
      <c r="G59" s="63">
        <f>G60+G61+G62+G63+G64+G65+G66+G67+G68</f>
        <v>201261.04</v>
      </c>
      <c r="H59" s="59">
        <f>H60+H61+H62+H63+H64+H65+H66+H67+H68</f>
        <v>424800</v>
      </c>
      <c r="I59" s="59">
        <f>I60+I61+I62+I63+I64+I65+I66+I67+I68</f>
        <v>187768.51</v>
      </c>
      <c r="J59" s="67">
        <f t="shared" si="2"/>
        <v>93.29600502909058</v>
      </c>
      <c r="K59" s="68">
        <f t="shared" si="3"/>
        <v>44.201626647834274</v>
      </c>
    </row>
    <row r="60" spans="2:11" x14ac:dyDescent="0.3">
      <c r="B60" s="7"/>
      <c r="C60" s="7"/>
      <c r="D60" s="8"/>
      <c r="E60" s="8">
        <v>3231</v>
      </c>
      <c r="F60" s="8" t="s">
        <v>95</v>
      </c>
      <c r="G60" s="63">
        <v>3322.43</v>
      </c>
      <c r="H60" s="59">
        <v>16100</v>
      </c>
      <c r="I60" s="63">
        <v>4087.02</v>
      </c>
      <c r="J60" s="67">
        <f t="shared" si="2"/>
        <v>123.01297544267298</v>
      </c>
      <c r="K60" s="68">
        <f t="shared" si="3"/>
        <v>25.385217391304348</v>
      </c>
    </row>
    <row r="61" spans="2:11" x14ac:dyDescent="0.3">
      <c r="B61" s="7"/>
      <c r="C61" s="7"/>
      <c r="D61" s="8"/>
      <c r="E61" s="8">
        <v>3232</v>
      </c>
      <c r="F61" s="8" t="s">
        <v>96</v>
      </c>
      <c r="G61" s="63">
        <v>3957.21</v>
      </c>
      <c r="H61" s="59">
        <v>9000</v>
      </c>
      <c r="I61" s="63">
        <v>5827.05</v>
      </c>
      <c r="J61" s="67">
        <f t="shared" si="2"/>
        <v>147.25147262844277</v>
      </c>
      <c r="K61" s="68">
        <f t="shared" si="3"/>
        <v>64.74499999999999</v>
      </c>
    </row>
    <row r="62" spans="2:11" x14ac:dyDescent="0.3">
      <c r="B62" s="7"/>
      <c r="C62" s="7"/>
      <c r="D62" s="8"/>
      <c r="E62" s="8">
        <v>3233</v>
      </c>
      <c r="F62" s="8" t="s">
        <v>97</v>
      </c>
      <c r="G62" s="63">
        <v>19278.03</v>
      </c>
      <c r="H62" s="59">
        <v>27000</v>
      </c>
      <c r="I62" s="63">
        <v>22525.71</v>
      </c>
      <c r="J62" s="67">
        <f t="shared" si="2"/>
        <v>116.84653463035384</v>
      </c>
      <c r="K62" s="68">
        <f t="shared" si="3"/>
        <v>83.428555555555548</v>
      </c>
    </row>
    <row r="63" spans="2:11" x14ac:dyDescent="0.3">
      <c r="B63" s="7"/>
      <c r="C63" s="7"/>
      <c r="D63" s="8"/>
      <c r="E63" s="8">
        <v>3234</v>
      </c>
      <c r="F63" s="8" t="s">
        <v>98</v>
      </c>
      <c r="G63" s="63">
        <v>7545.33</v>
      </c>
      <c r="H63" s="59">
        <v>19000</v>
      </c>
      <c r="I63" s="63">
        <v>7548.69</v>
      </c>
      <c r="J63" s="67">
        <f t="shared" si="2"/>
        <v>100.04453085550931</v>
      </c>
      <c r="K63" s="68">
        <f t="shared" si="3"/>
        <v>39.729947368421051</v>
      </c>
    </row>
    <row r="64" spans="2:11" x14ac:dyDescent="0.3">
      <c r="B64" s="7"/>
      <c r="C64" s="7"/>
      <c r="D64" s="8"/>
      <c r="E64" s="8">
        <v>3235</v>
      </c>
      <c r="F64" s="8" t="s">
        <v>99</v>
      </c>
      <c r="G64" s="63">
        <v>5000</v>
      </c>
      <c r="H64" s="59">
        <v>15900</v>
      </c>
      <c r="I64" s="63">
        <v>4421.38</v>
      </c>
      <c r="J64" s="67">
        <f t="shared" si="2"/>
        <v>88.427600000000012</v>
      </c>
      <c r="K64" s="68">
        <f t="shared" si="3"/>
        <v>27.807421383647799</v>
      </c>
    </row>
    <row r="65" spans="2:11" x14ac:dyDescent="0.3">
      <c r="B65" s="7"/>
      <c r="C65" s="7"/>
      <c r="D65" s="8"/>
      <c r="E65" s="8">
        <v>3236</v>
      </c>
      <c r="F65" s="8" t="s">
        <v>100</v>
      </c>
      <c r="G65" s="63">
        <v>1219</v>
      </c>
      <c r="H65" s="59">
        <v>5100</v>
      </c>
      <c r="I65" s="63">
        <v>1550</v>
      </c>
      <c r="J65" s="67">
        <f t="shared" si="2"/>
        <v>127.15340442986054</v>
      </c>
      <c r="K65" s="68">
        <f t="shared" si="3"/>
        <v>30.392156862745097</v>
      </c>
    </row>
    <row r="66" spans="2:11" x14ac:dyDescent="0.3">
      <c r="B66" s="7"/>
      <c r="C66" s="7"/>
      <c r="D66" s="8"/>
      <c r="E66" s="8">
        <v>3237</v>
      </c>
      <c r="F66" s="8" t="s">
        <v>125</v>
      </c>
      <c r="G66" s="63">
        <v>98029.37</v>
      </c>
      <c r="H66" s="59">
        <v>182100</v>
      </c>
      <c r="I66" s="63">
        <v>110477.15</v>
      </c>
      <c r="J66" s="67">
        <f t="shared" si="2"/>
        <v>112.69801081043364</v>
      </c>
      <c r="K66" s="68">
        <f t="shared" si="3"/>
        <v>60.668396485447552</v>
      </c>
    </row>
    <row r="67" spans="2:11" x14ac:dyDescent="0.3">
      <c r="B67" s="7"/>
      <c r="C67" s="7"/>
      <c r="D67" s="8"/>
      <c r="E67" s="8">
        <v>3238</v>
      </c>
      <c r="F67" s="8" t="s">
        <v>101</v>
      </c>
      <c r="G67" s="63">
        <v>2128.0100000000002</v>
      </c>
      <c r="H67" s="59">
        <v>5500</v>
      </c>
      <c r="I67" s="63">
        <v>1876.01</v>
      </c>
      <c r="J67" s="67">
        <f t="shared" si="2"/>
        <v>88.157950385571482</v>
      </c>
      <c r="K67" s="68">
        <f t="shared" si="3"/>
        <v>34.109272727272725</v>
      </c>
    </row>
    <row r="68" spans="2:11" x14ac:dyDescent="0.3">
      <c r="B68" s="7"/>
      <c r="C68" s="7"/>
      <c r="D68" s="8"/>
      <c r="E68" s="8">
        <v>3239</v>
      </c>
      <c r="F68" s="8" t="s">
        <v>102</v>
      </c>
      <c r="G68" s="63">
        <v>60781.66</v>
      </c>
      <c r="H68" s="59">
        <v>145100</v>
      </c>
      <c r="I68" s="63">
        <v>29455.5</v>
      </c>
      <c r="J68" s="67">
        <f t="shared" si="2"/>
        <v>48.461164107725914</v>
      </c>
      <c r="K68" s="68">
        <f t="shared" si="3"/>
        <v>20.300137835975189</v>
      </c>
    </row>
    <row r="69" spans="2:11" x14ac:dyDescent="0.3">
      <c r="B69" s="7"/>
      <c r="C69" s="7"/>
      <c r="D69" s="8">
        <v>324</v>
      </c>
      <c r="E69" s="8"/>
      <c r="F69" s="8" t="s">
        <v>103</v>
      </c>
      <c r="G69" s="63">
        <v>5710.58</v>
      </c>
      <c r="H69" s="59">
        <v>21300</v>
      </c>
      <c r="I69" s="63">
        <v>5249.96</v>
      </c>
      <c r="J69" s="67">
        <f t="shared" si="2"/>
        <v>91.933919146566552</v>
      </c>
      <c r="K69" s="68">
        <f t="shared" si="3"/>
        <v>24.64769953051643</v>
      </c>
    </row>
    <row r="70" spans="2:11" x14ac:dyDescent="0.3">
      <c r="B70" s="7"/>
      <c r="C70" s="7"/>
      <c r="D70" s="8">
        <v>329</v>
      </c>
      <c r="E70" s="8"/>
      <c r="F70" s="8" t="s">
        <v>104</v>
      </c>
      <c r="G70" s="63">
        <v>6102.94</v>
      </c>
      <c r="H70" s="59">
        <f>H71+H72+H73+H74+H75+H76</f>
        <v>42000</v>
      </c>
      <c r="I70" s="59">
        <f>I71+I72+I73+I74+I75+I76</f>
        <v>7986.45</v>
      </c>
      <c r="J70" s="67">
        <f t="shared" si="2"/>
        <v>130.86233847948694</v>
      </c>
      <c r="K70" s="68">
        <f t="shared" si="3"/>
        <v>19.015357142857141</v>
      </c>
    </row>
    <row r="71" spans="2:11" x14ac:dyDescent="0.3">
      <c r="B71" s="7"/>
      <c r="C71" s="7"/>
      <c r="D71" s="8"/>
      <c r="E71" s="8">
        <v>3291</v>
      </c>
      <c r="F71" s="8" t="s">
        <v>105</v>
      </c>
      <c r="G71" s="63">
        <v>1193.24</v>
      </c>
      <c r="H71" s="59">
        <v>3500</v>
      </c>
      <c r="I71" s="63">
        <v>1082.07</v>
      </c>
      <c r="J71" s="67">
        <f t="shared" ref="J71:J93" si="4">I71/G71*100</f>
        <v>90.683349535717866</v>
      </c>
      <c r="K71" s="68">
        <f t="shared" ref="K71:K93" si="5">I71/H71*100</f>
        <v>30.916285714285713</v>
      </c>
    </row>
    <row r="72" spans="2:11" x14ac:dyDescent="0.3">
      <c r="B72" s="7"/>
      <c r="C72" s="7"/>
      <c r="D72" s="8"/>
      <c r="E72" s="8">
        <v>3292</v>
      </c>
      <c r="F72" s="8" t="s">
        <v>106</v>
      </c>
      <c r="G72" s="63">
        <v>1902.02</v>
      </c>
      <c r="H72" s="59">
        <v>3200</v>
      </c>
      <c r="I72" s="63">
        <v>1706.06</v>
      </c>
      <c r="J72" s="67">
        <f t="shared" si="4"/>
        <v>89.697269219040805</v>
      </c>
      <c r="K72" s="68">
        <f t="shared" si="5"/>
        <v>53.314375000000005</v>
      </c>
    </row>
    <row r="73" spans="2:11" x14ac:dyDescent="0.3">
      <c r="B73" s="7"/>
      <c r="C73" s="7"/>
      <c r="D73" s="8"/>
      <c r="E73" s="8">
        <v>3293</v>
      </c>
      <c r="F73" s="8" t="s">
        <v>107</v>
      </c>
      <c r="G73" s="63">
        <v>1194.54</v>
      </c>
      <c r="H73" s="59">
        <v>15100</v>
      </c>
      <c r="I73" s="63">
        <v>2571.44</v>
      </c>
      <c r="J73" s="67">
        <f t="shared" si="4"/>
        <v>215.26612754700554</v>
      </c>
      <c r="K73" s="68">
        <f t="shared" si="5"/>
        <v>17.029403973509936</v>
      </c>
    </row>
    <row r="74" spans="2:11" x14ac:dyDescent="0.3">
      <c r="B74" s="7"/>
      <c r="C74" s="7"/>
      <c r="D74" s="8"/>
      <c r="E74" s="8">
        <v>3294</v>
      </c>
      <c r="F74" s="8" t="s">
        <v>108</v>
      </c>
      <c r="G74" s="63">
        <v>1366.18</v>
      </c>
      <c r="H74" s="59">
        <v>4000</v>
      </c>
      <c r="I74" s="63">
        <v>1462.66</v>
      </c>
      <c r="J74" s="67">
        <f t="shared" si="4"/>
        <v>107.06202696569997</v>
      </c>
      <c r="K74" s="68">
        <f t="shared" si="5"/>
        <v>36.566500000000005</v>
      </c>
    </row>
    <row r="75" spans="2:11" x14ac:dyDescent="0.3">
      <c r="B75" s="7"/>
      <c r="C75" s="7"/>
      <c r="D75" s="8"/>
      <c r="E75" s="8">
        <v>3295</v>
      </c>
      <c r="F75" s="8" t="s">
        <v>109</v>
      </c>
      <c r="G75" s="28">
        <v>446.96</v>
      </c>
      <c r="H75" s="59">
        <v>2400</v>
      </c>
      <c r="I75" s="28">
        <v>1164.22</v>
      </c>
      <c r="J75" s="67">
        <f t="shared" si="4"/>
        <v>260.47521030964742</v>
      </c>
      <c r="K75" s="68">
        <f t="shared" si="5"/>
        <v>48.509166666666673</v>
      </c>
    </row>
    <row r="76" spans="2:11" x14ac:dyDescent="0.3">
      <c r="B76" s="7"/>
      <c r="C76" s="7"/>
      <c r="D76" s="8"/>
      <c r="E76" s="8">
        <v>3299</v>
      </c>
      <c r="F76" s="8" t="s">
        <v>104</v>
      </c>
      <c r="G76" s="28"/>
      <c r="H76" s="59">
        <v>13800</v>
      </c>
      <c r="I76" s="28"/>
      <c r="J76" s="67" t="e">
        <f t="shared" si="4"/>
        <v>#DIV/0!</v>
      </c>
      <c r="K76" s="68">
        <f t="shared" si="5"/>
        <v>0</v>
      </c>
    </row>
    <row r="77" spans="2:11" x14ac:dyDescent="0.3">
      <c r="B77" s="7"/>
      <c r="C77" s="7">
        <v>34</v>
      </c>
      <c r="D77" s="8"/>
      <c r="E77" s="8"/>
      <c r="F77" s="8" t="s">
        <v>110</v>
      </c>
      <c r="G77" s="63">
        <f>G78</f>
        <v>1152.7</v>
      </c>
      <c r="H77" s="59">
        <f>H78</f>
        <v>2700</v>
      </c>
      <c r="I77" s="59">
        <f>I78</f>
        <v>927.81</v>
      </c>
      <c r="J77" s="67">
        <f t="shared" si="4"/>
        <v>80.490153552528838</v>
      </c>
      <c r="K77" s="68">
        <f t="shared" si="5"/>
        <v>34.36333333333333</v>
      </c>
    </row>
    <row r="78" spans="2:11" x14ac:dyDescent="0.3">
      <c r="B78" s="7"/>
      <c r="C78" s="7"/>
      <c r="D78" s="8">
        <v>343</v>
      </c>
      <c r="E78" s="8"/>
      <c r="F78" s="8" t="s">
        <v>114</v>
      </c>
      <c r="G78" s="63">
        <f>G79+G80+G81</f>
        <v>1152.7</v>
      </c>
      <c r="H78" s="59">
        <f>H79+H80+H81</f>
        <v>2700</v>
      </c>
      <c r="I78" s="59">
        <f>I79+I81</f>
        <v>927.81</v>
      </c>
      <c r="J78" s="67">
        <f t="shared" si="4"/>
        <v>80.490153552528838</v>
      </c>
      <c r="K78" s="68">
        <f t="shared" si="5"/>
        <v>34.36333333333333</v>
      </c>
    </row>
    <row r="79" spans="2:11" x14ac:dyDescent="0.3">
      <c r="B79" s="7"/>
      <c r="C79" s="7"/>
      <c r="D79" s="8"/>
      <c r="E79" s="8">
        <v>3431</v>
      </c>
      <c r="F79" s="8" t="s">
        <v>111</v>
      </c>
      <c r="G79" s="63">
        <v>1074.27</v>
      </c>
      <c r="H79" s="59">
        <v>2500</v>
      </c>
      <c r="I79" s="63">
        <v>927.81</v>
      </c>
      <c r="J79" s="67">
        <f t="shared" si="4"/>
        <v>86.366555893769714</v>
      </c>
      <c r="K79" s="68">
        <f t="shared" si="5"/>
        <v>37.112399999999994</v>
      </c>
    </row>
    <row r="80" spans="2:11" x14ac:dyDescent="0.3">
      <c r="B80" s="7"/>
      <c r="C80" s="7"/>
      <c r="D80" s="8"/>
      <c r="E80" s="8">
        <v>3432</v>
      </c>
      <c r="F80" s="8" t="s">
        <v>112</v>
      </c>
      <c r="G80" s="28">
        <v>73.430000000000007</v>
      </c>
      <c r="H80" s="59">
        <v>100</v>
      </c>
      <c r="I80" s="28"/>
      <c r="J80" s="67">
        <f t="shared" si="4"/>
        <v>0</v>
      </c>
      <c r="K80" s="68">
        <f t="shared" si="5"/>
        <v>0</v>
      </c>
    </row>
    <row r="81" spans="2:11" x14ac:dyDescent="0.3">
      <c r="B81" s="7"/>
      <c r="C81" s="7"/>
      <c r="D81" s="8"/>
      <c r="E81" s="8">
        <v>3433</v>
      </c>
      <c r="F81" s="8" t="s">
        <v>113</v>
      </c>
      <c r="G81" s="28">
        <v>5</v>
      </c>
      <c r="H81" s="59">
        <v>100</v>
      </c>
      <c r="I81" s="28"/>
      <c r="J81" s="67">
        <f t="shared" si="4"/>
        <v>0</v>
      </c>
      <c r="K81" s="68">
        <f t="shared" si="5"/>
        <v>0</v>
      </c>
    </row>
    <row r="82" spans="2:11" x14ac:dyDescent="0.3">
      <c r="B82" s="7"/>
      <c r="C82" s="7">
        <v>36</v>
      </c>
      <c r="D82" s="8"/>
      <c r="E82" s="8"/>
      <c r="F82" s="8" t="s">
        <v>115</v>
      </c>
      <c r="G82" s="63">
        <f>G83</f>
        <v>0</v>
      </c>
      <c r="H82" s="59"/>
      <c r="I82" s="63"/>
      <c r="J82" s="67" t="e">
        <f t="shared" si="4"/>
        <v>#DIV/0!</v>
      </c>
      <c r="K82" s="68" t="e">
        <f t="shared" si="5"/>
        <v>#DIV/0!</v>
      </c>
    </row>
    <row r="83" spans="2:11" x14ac:dyDescent="0.3">
      <c r="B83" s="7"/>
      <c r="C83" s="7"/>
      <c r="D83" s="8">
        <v>369</v>
      </c>
      <c r="E83" s="8"/>
      <c r="F83" s="8" t="s">
        <v>116</v>
      </c>
      <c r="G83" s="63">
        <f>G84</f>
        <v>0</v>
      </c>
      <c r="H83" s="59"/>
      <c r="I83" s="63"/>
      <c r="J83" s="67" t="e">
        <f t="shared" si="4"/>
        <v>#DIV/0!</v>
      </c>
      <c r="K83" s="68" t="e">
        <f t="shared" si="5"/>
        <v>#DIV/0!</v>
      </c>
    </row>
    <row r="84" spans="2:11" x14ac:dyDescent="0.3">
      <c r="B84" s="7"/>
      <c r="C84" s="7"/>
      <c r="D84" s="8"/>
      <c r="E84" s="8">
        <v>3693</v>
      </c>
      <c r="F84" s="8" t="s">
        <v>117</v>
      </c>
      <c r="G84" s="63"/>
      <c r="H84" s="59"/>
      <c r="I84" s="63"/>
      <c r="J84" s="67" t="e">
        <f t="shared" si="4"/>
        <v>#DIV/0!</v>
      </c>
      <c r="K84" s="68" t="e">
        <f t="shared" si="5"/>
        <v>#DIV/0!</v>
      </c>
    </row>
    <row r="85" spans="2:11" x14ac:dyDescent="0.3">
      <c r="B85" s="9">
        <v>4</v>
      </c>
      <c r="C85" s="9"/>
      <c r="D85" s="9"/>
      <c r="E85" s="9"/>
      <c r="F85" s="21" t="s">
        <v>5</v>
      </c>
      <c r="G85" s="65">
        <f>G86+G92</f>
        <v>525588.25</v>
      </c>
      <c r="H85" s="62">
        <f>H86+H92</f>
        <v>8293400</v>
      </c>
      <c r="I85" s="62">
        <f>I86+I92</f>
        <v>1947755.39</v>
      </c>
      <c r="J85" s="67">
        <f t="shared" si="4"/>
        <v>370.58579410784012</v>
      </c>
      <c r="K85" s="68">
        <f t="shared" si="5"/>
        <v>23.485607712156654</v>
      </c>
    </row>
    <row r="86" spans="2:11" x14ac:dyDescent="0.3">
      <c r="B86" s="10"/>
      <c r="C86" s="10">
        <v>42</v>
      </c>
      <c r="D86" s="10"/>
      <c r="E86" s="10"/>
      <c r="F86" s="22" t="s">
        <v>118</v>
      </c>
      <c r="G86" s="63">
        <f>G87</f>
        <v>7022.69</v>
      </c>
      <c r="H86" s="59">
        <f>H87</f>
        <v>7600</v>
      </c>
      <c r="I86" s="63"/>
      <c r="J86" s="67">
        <f t="shared" si="4"/>
        <v>0</v>
      </c>
      <c r="K86" s="68">
        <f t="shared" si="5"/>
        <v>0</v>
      </c>
    </row>
    <row r="87" spans="2:11" x14ac:dyDescent="0.3">
      <c r="B87" s="10"/>
      <c r="C87" s="10"/>
      <c r="D87" s="7">
        <v>422</v>
      </c>
      <c r="E87" s="7"/>
      <c r="F87" s="7" t="s">
        <v>119</v>
      </c>
      <c r="G87" s="63">
        <f>G88+G90+G91</f>
        <v>7022.69</v>
      </c>
      <c r="H87" s="59">
        <f>H88+H91</f>
        <v>7600</v>
      </c>
      <c r="I87" s="63"/>
      <c r="J87" s="67">
        <f t="shared" si="4"/>
        <v>0</v>
      </c>
      <c r="K87" s="68">
        <f t="shared" si="5"/>
        <v>0</v>
      </c>
    </row>
    <row r="88" spans="2:11" x14ac:dyDescent="0.3">
      <c r="B88" s="10"/>
      <c r="C88" s="10"/>
      <c r="D88" s="7"/>
      <c r="E88" s="7">
        <v>4221</v>
      </c>
      <c r="F88" s="7" t="s">
        <v>120</v>
      </c>
      <c r="G88" s="63">
        <v>4518.74</v>
      </c>
      <c r="H88" s="59">
        <v>2600</v>
      </c>
      <c r="I88" s="63"/>
      <c r="J88" s="67">
        <f t="shared" si="4"/>
        <v>0</v>
      </c>
      <c r="K88" s="68">
        <f t="shared" si="5"/>
        <v>0</v>
      </c>
    </row>
    <row r="89" spans="2:11" x14ac:dyDescent="0.3">
      <c r="B89" s="28"/>
      <c r="C89" s="28"/>
      <c r="D89" s="28"/>
      <c r="E89" s="61">
        <v>4222</v>
      </c>
      <c r="F89" s="28" t="s">
        <v>121</v>
      </c>
      <c r="G89" s="28"/>
      <c r="H89" s="63"/>
      <c r="I89" s="28"/>
      <c r="J89" s="67" t="e">
        <f t="shared" si="4"/>
        <v>#DIV/0!</v>
      </c>
      <c r="K89" s="68" t="e">
        <f t="shared" si="5"/>
        <v>#DIV/0!</v>
      </c>
    </row>
    <row r="90" spans="2:11" x14ac:dyDescent="0.3">
      <c r="B90" s="28"/>
      <c r="C90" s="28"/>
      <c r="D90" s="28"/>
      <c r="E90" s="61">
        <v>4223</v>
      </c>
      <c r="F90" s="28" t="s">
        <v>127</v>
      </c>
      <c r="G90" s="66"/>
      <c r="H90" s="63"/>
      <c r="I90" s="66"/>
      <c r="J90" s="67" t="e">
        <f t="shared" si="4"/>
        <v>#DIV/0!</v>
      </c>
      <c r="K90" s="68" t="e">
        <f t="shared" si="5"/>
        <v>#DIV/0!</v>
      </c>
    </row>
    <row r="91" spans="2:11" x14ac:dyDescent="0.3">
      <c r="B91" s="28"/>
      <c r="C91" s="28"/>
      <c r="D91" s="28"/>
      <c r="E91" s="61">
        <v>4227</v>
      </c>
      <c r="F91" s="28" t="s">
        <v>128</v>
      </c>
      <c r="G91" s="66">
        <v>2503.9499999999998</v>
      </c>
      <c r="H91" s="63">
        <v>5000</v>
      </c>
      <c r="I91" s="66"/>
      <c r="J91" s="67">
        <f t="shared" si="4"/>
        <v>0</v>
      </c>
      <c r="K91" s="68">
        <f t="shared" si="5"/>
        <v>0</v>
      </c>
    </row>
    <row r="92" spans="2:11" x14ac:dyDescent="0.3">
      <c r="B92" s="28"/>
      <c r="C92" s="64">
        <v>45</v>
      </c>
      <c r="D92" s="28"/>
      <c r="E92" s="28"/>
      <c r="F92" s="28" t="s">
        <v>123</v>
      </c>
      <c r="G92" s="63">
        <f>G93</f>
        <v>518565.56</v>
      </c>
      <c r="H92" s="63">
        <f>H93</f>
        <v>8285800</v>
      </c>
      <c r="I92" s="63">
        <f>I93</f>
        <v>1947755.39</v>
      </c>
      <c r="J92" s="67">
        <f t="shared" si="4"/>
        <v>375.60446358990748</v>
      </c>
      <c r="K92" s="68">
        <f t="shared" si="5"/>
        <v>23.507149460522822</v>
      </c>
    </row>
    <row r="93" spans="2:11" x14ac:dyDescent="0.3">
      <c r="B93" s="28"/>
      <c r="C93" s="28"/>
      <c r="D93" s="28"/>
      <c r="E93" s="28">
        <v>4511</v>
      </c>
      <c r="F93" s="28" t="s">
        <v>124</v>
      </c>
      <c r="G93" s="63">
        <v>518565.56</v>
      </c>
      <c r="H93" s="63">
        <v>8285800</v>
      </c>
      <c r="I93" s="63">
        <v>1947755.39</v>
      </c>
      <c r="J93" s="67">
        <f t="shared" si="4"/>
        <v>375.60446358990748</v>
      </c>
      <c r="K93" s="68">
        <f t="shared" si="5"/>
        <v>23.507149460522822</v>
      </c>
    </row>
  </sheetData>
  <protectedRanges>
    <protectedRange algorithmName="SHA-512" hashValue="R8frfBQ/MhInQYm+jLEgMwgPwCkrGPIUaxyIFLRSCn/+fIsUU6bmJDax/r7gTh2PEAEvgODYwg0rRRjqSM/oww==" saltValue="tbZzHO5lCNHCDH5y3XGZag==" spinCount="100000" sqref="F14" name="Range1_1"/>
  </protectedRanges>
  <mergeCells count="7">
    <mergeCell ref="B8:F8"/>
    <mergeCell ref="B9:F9"/>
    <mergeCell ref="B37:F37"/>
    <mergeCell ref="B38:F38"/>
    <mergeCell ref="B2:K2"/>
    <mergeCell ref="B4:K4"/>
    <mergeCell ref="B6:K6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27"/>
  <sheetViews>
    <sheetView zoomScale="86" zoomScaleNormal="86" workbookViewId="0">
      <selection activeCell="E4" sqref="E4"/>
    </sheetView>
  </sheetViews>
  <sheetFormatPr defaultRowHeight="14.4" x14ac:dyDescent="0.3"/>
  <cols>
    <col min="2" max="2" width="32.88671875" customWidth="1"/>
    <col min="3" max="5" width="25.33203125" customWidth="1"/>
    <col min="6" max="7" width="15.6640625" customWidth="1"/>
  </cols>
  <sheetData>
    <row r="1" spans="2:7" ht="17.399999999999999" x14ac:dyDescent="0.3">
      <c r="B1" s="2"/>
      <c r="C1" s="2"/>
      <c r="D1" s="2"/>
      <c r="E1" s="3"/>
      <c r="F1" s="3"/>
      <c r="G1" s="3"/>
    </row>
    <row r="2" spans="2:7" ht="15.75" customHeight="1" x14ac:dyDescent="0.3">
      <c r="B2" s="164" t="s">
        <v>140</v>
      </c>
      <c r="C2" s="164"/>
      <c r="D2" s="164"/>
      <c r="E2" s="164"/>
      <c r="F2" s="164"/>
      <c r="G2" s="164"/>
    </row>
    <row r="3" spans="2:7" ht="17.399999999999999" x14ac:dyDescent="0.3">
      <c r="B3" s="2"/>
      <c r="C3" s="2"/>
      <c r="D3" s="81"/>
      <c r="E3" s="3"/>
      <c r="F3" s="3"/>
      <c r="G3" s="3"/>
    </row>
    <row r="4" spans="2:7" ht="26.4" x14ac:dyDescent="0.3">
      <c r="B4" s="41" t="s">
        <v>6</v>
      </c>
      <c r="C4" s="41" t="s">
        <v>170</v>
      </c>
      <c r="D4" s="41" t="s">
        <v>183</v>
      </c>
      <c r="E4" s="41" t="s">
        <v>178</v>
      </c>
      <c r="F4" s="41" t="s">
        <v>16</v>
      </c>
      <c r="G4" s="41" t="s">
        <v>50</v>
      </c>
    </row>
    <row r="5" spans="2:7" x14ac:dyDescent="0.3">
      <c r="B5" s="41">
        <v>1</v>
      </c>
      <c r="C5" s="41">
        <v>2</v>
      </c>
      <c r="D5" s="41">
        <v>3</v>
      </c>
      <c r="E5" s="41">
        <v>5</v>
      </c>
      <c r="F5" s="41" t="s">
        <v>18</v>
      </c>
      <c r="G5" s="41" t="s">
        <v>171</v>
      </c>
    </row>
    <row r="6" spans="2:7" x14ac:dyDescent="0.3">
      <c r="B6" s="6" t="s">
        <v>39</v>
      </c>
      <c r="C6" s="79">
        <f>C7+C9+C11+C15</f>
        <v>713887.62</v>
      </c>
      <c r="D6" s="78">
        <f>D7+D9+D11+D15</f>
        <v>9524600</v>
      </c>
      <c r="E6" s="80">
        <f>E7+E9+E11+E15</f>
        <v>1938539.1400000001</v>
      </c>
      <c r="F6" s="68">
        <f t="shared" ref="F6:F11" si="0">E6/C6*100</f>
        <v>271.5468213330272</v>
      </c>
      <c r="G6" s="68">
        <f t="shared" ref="G6:G27" si="1">E6/D6*100</f>
        <v>20.352971673351114</v>
      </c>
    </row>
    <row r="7" spans="2:7" x14ac:dyDescent="0.3">
      <c r="B7" s="6" t="s">
        <v>37</v>
      </c>
      <c r="C7" s="63">
        <f>C8</f>
        <v>387894.26</v>
      </c>
      <c r="D7" s="4">
        <f>D8</f>
        <v>1797100</v>
      </c>
      <c r="E7" s="59">
        <f>E8</f>
        <v>525964.80000000005</v>
      </c>
      <c r="F7" s="67">
        <f t="shared" si="0"/>
        <v>135.59489124690839</v>
      </c>
      <c r="G7" s="68">
        <f t="shared" si="1"/>
        <v>29.267419731790106</v>
      </c>
    </row>
    <row r="8" spans="2:7" x14ac:dyDescent="0.3">
      <c r="B8" s="32" t="s">
        <v>36</v>
      </c>
      <c r="C8" s="63">
        <v>387894.26</v>
      </c>
      <c r="D8" s="4">
        <v>1797100</v>
      </c>
      <c r="E8" s="63">
        <v>525964.80000000005</v>
      </c>
      <c r="F8" s="67">
        <f t="shared" si="0"/>
        <v>135.59489124690839</v>
      </c>
      <c r="G8" s="68">
        <f t="shared" si="1"/>
        <v>29.267419731790106</v>
      </c>
    </row>
    <row r="9" spans="2:7" x14ac:dyDescent="0.3">
      <c r="B9" s="6" t="s">
        <v>32</v>
      </c>
      <c r="C9" s="63">
        <f>C10</f>
        <v>22732.98</v>
      </c>
      <c r="D9" s="4">
        <f>D10</f>
        <v>40000</v>
      </c>
      <c r="E9" s="4">
        <f>E10</f>
        <v>25422.51</v>
      </c>
      <c r="F9" s="67">
        <f t="shared" si="0"/>
        <v>111.83096100907139</v>
      </c>
      <c r="G9" s="68">
        <f t="shared" si="1"/>
        <v>63.556274999999992</v>
      </c>
    </row>
    <row r="10" spans="2:7" x14ac:dyDescent="0.3">
      <c r="B10" s="30" t="s">
        <v>31</v>
      </c>
      <c r="C10" s="63">
        <v>22732.98</v>
      </c>
      <c r="D10" s="4">
        <v>40000</v>
      </c>
      <c r="E10" s="63">
        <v>25422.51</v>
      </c>
      <c r="F10" s="67">
        <f t="shared" si="0"/>
        <v>111.83096100907139</v>
      </c>
      <c r="G10" s="68">
        <f t="shared" si="1"/>
        <v>63.556274999999992</v>
      </c>
    </row>
    <row r="11" spans="2:7" x14ac:dyDescent="0.3">
      <c r="B11" s="71" t="s">
        <v>129</v>
      </c>
      <c r="C11" s="63">
        <f>C12+C13+C14</f>
        <v>199316.64</v>
      </c>
      <c r="D11" s="4">
        <f>D12+D13+D14</f>
        <v>7532500</v>
      </c>
      <c r="E11" s="59">
        <f>E12+E13+E14</f>
        <v>1162642.6000000001</v>
      </c>
      <c r="F11" s="67">
        <f t="shared" si="0"/>
        <v>583.31436853440835</v>
      </c>
      <c r="G11" s="68">
        <f t="shared" si="1"/>
        <v>15.435016262860938</v>
      </c>
    </row>
    <row r="12" spans="2:7" x14ac:dyDescent="0.3">
      <c r="B12" s="73" t="s">
        <v>133</v>
      </c>
      <c r="C12" s="28">
        <v>199316.64</v>
      </c>
      <c r="D12" s="4">
        <v>3781300</v>
      </c>
      <c r="E12" s="28"/>
      <c r="F12" s="28"/>
      <c r="G12" s="68">
        <f t="shared" si="1"/>
        <v>0</v>
      </c>
    </row>
    <row r="13" spans="2:7" x14ac:dyDescent="0.3">
      <c r="B13" s="72" t="s">
        <v>131</v>
      </c>
      <c r="C13" s="63"/>
      <c r="D13" s="4">
        <v>0</v>
      </c>
      <c r="E13" s="63"/>
      <c r="F13" s="67" t="e">
        <f>E13/C13*100</f>
        <v>#DIV/0!</v>
      </c>
      <c r="G13" s="68"/>
    </row>
    <row r="14" spans="2:7" ht="26.4" x14ac:dyDescent="0.3">
      <c r="B14" s="74" t="s">
        <v>132</v>
      </c>
      <c r="C14" s="28"/>
      <c r="D14" s="4">
        <v>3751200</v>
      </c>
      <c r="E14" s="63">
        <v>1162642.6000000001</v>
      </c>
      <c r="F14" s="28"/>
      <c r="G14" s="68"/>
    </row>
    <row r="15" spans="2:7" x14ac:dyDescent="0.3">
      <c r="B15" s="75" t="s">
        <v>134</v>
      </c>
      <c r="C15" s="63">
        <f>C16</f>
        <v>103943.74</v>
      </c>
      <c r="D15" s="4">
        <f>D16</f>
        <v>155000</v>
      </c>
      <c r="E15" s="59">
        <f>E16</f>
        <v>224509.23</v>
      </c>
      <c r="F15" s="67">
        <f t="shared" ref="F15:F22" si="2">E15/C15*100</f>
        <v>215.99110249448407</v>
      </c>
      <c r="G15" s="68">
        <f t="shared" si="1"/>
        <v>144.84466451612903</v>
      </c>
    </row>
    <row r="16" spans="2:7" x14ac:dyDescent="0.3">
      <c r="B16" s="76" t="s">
        <v>135</v>
      </c>
      <c r="C16" s="63">
        <v>103943.74</v>
      </c>
      <c r="D16" s="4">
        <v>155000</v>
      </c>
      <c r="E16" s="63">
        <v>224509.23</v>
      </c>
      <c r="F16" s="67">
        <f t="shared" si="2"/>
        <v>215.99110249448407</v>
      </c>
      <c r="G16" s="68">
        <f t="shared" si="1"/>
        <v>144.84466451612903</v>
      </c>
    </row>
    <row r="17" spans="2:7" ht="15.75" customHeight="1" x14ac:dyDescent="0.3">
      <c r="B17" s="6" t="s">
        <v>38</v>
      </c>
      <c r="C17" s="79">
        <f>C18+C20+C22+C26</f>
        <v>1051117.69</v>
      </c>
      <c r="D17" s="78">
        <f>D18+D20+D22+D26</f>
        <v>9524600</v>
      </c>
      <c r="E17" s="80">
        <f>E18+E20+E22+E26</f>
        <v>2544823.2699999996</v>
      </c>
      <c r="F17" s="68">
        <f t="shared" si="2"/>
        <v>242.10640675260632</v>
      </c>
      <c r="G17" s="68">
        <f t="shared" si="1"/>
        <v>26.718426705583433</v>
      </c>
    </row>
    <row r="18" spans="2:7" ht="15.75" customHeight="1" x14ac:dyDescent="0.3">
      <c r="B18" s="6" t="s">
        <v>37</v>
      </c>
      <c r="C18" s="63">
        <f>C19</f>
        <v>420463.23</v>
      </c>
      <c r="D18" s="4">
        <f>D19</f>
        <v>1797100</v>
      </c>
      <c r="E18" s="59">
        <f>E19</f>
        <v>499848.72</v>
      </c>
      <c r="F18" s="67">
        <f t="shared" si="2"/>
        <v>118.88048331836293</v>
      </c>
      <c r="G18" s="68">
        <f t="shared" si="1"/>
        <v>27.814185075955706</v>
      </c>
    </row>
    <row r="19" spans="2:7" x14ac:dyDescent="0.3">
      <c r="B19" s="32" t="s">
        <v>36</v>
      </c>
      <c r="C19" s="63">
        <v>420463.23</v>
      </c>
      <c r="D19" s="4">
        <v>1797100</v>
      </c>
      <c r="E19" s="63">
        <v>499848.72</v>
      </c>
      <c r="F19" s="67">
        <f t="shared" si="2"/>
        <v>118.88048331836293</v>
      </c>
      <c r="G19" s="68">
        <f t="shared" si="1"/>
        <v>27.814185075955706</v>
      </c>
    </row>
    <row r="20" spans="2:7" x14ac:dyDescent="0.3">
      <c r="B20" s="6" t="s">
        <v>32</v>
      </c>
      <c r="C20" s="63">
        <f>C21</f>
        <v>72965.179999999993</v>
      </c>
      <c r="D20" s="4">
        <f>D21</f>
        <v>40000</v>
      </c>
      <c r="E20" s="59">
        <f>E21</f>
        <v>57446.57</v>
      </c>
      <c r="F20" s="67">
        <f t="shared" si="2"/>
        <v>78.73148534684627</v>
      </c>
      <c r="G20" s="68">
        <f t="shared" si="1"/>
        <v>143.61642499999999</v>
      </c>
    </row>
    <row r="21" spans="2:7" x14ac:dyDescent="0.3">
      <c r="B21" s="30" t="s">
        <v>31</v>
      </c>
      <c r="C21" s="63">
        <v>72965.179999999993</v>
      </c>
      <c r="D21" s="4">
        <v>40000</v>
      </c>
      <c r="E21" s="63">
        <v>57446.57</v>
      </c>
      <c r="F21" s="67">
        <f t="shared" si="2"/>
        <v>78.73148534684627</v>
      </c>
      <c r="G21" s="68">
        <f t="shared" si="1"/>
        <v>143.61642499999999</v>
      </c>
    </row>
    <row r="22" spans="2:7" x14ac:dyDescent="0.3">
      <c r="B22" s="71" t="s">
        <v>129</v>
      </c>
      <c r="C22" s="63">
        <f>C23+C24+C25</f>
        <v>518565.56</v>
      </c>
      <c r="D22" s="4">
        <f>D23+D24+D25</f>
        <v>7532500</v>
      </c>
      <c r="E22" s="59">
        <f>E23+E24+E25</f>
        <v>1923755.39</v>
      </c>
      <c r="F22" s="67">
        <f t="shared" si="2"/>
        <v>370.97631204046792</v>
      </c>
      <c r="G22" s="68">
        <f t="shared" si="1"/>
        <v>25.539401128443412</v>
      </c>
    </row>
    <row r="23" spans="2:7" x14ac:dyDescent="0.3">
      <c r="B23" s="73" t="s">
        <v>130</v>
      </c>
      <c r="C23" s="28">
        <v>518565.56</v>
      </c>
      <c r="D23" s="77">
        <v>3781300</v>
      </c>
      <c r="E23" s="63"/>
      <c r="F23" s="28"/>
      <c r="G23" s="68">
        <f t="shared" si="1"/>
        <v>0</v>
      </c>
    </row>
    <row r="24" spans="2:7" x14ac:dyDescent="0.3">
      <c r="B24" s="72" t="s">
        <v>131</v>
      </c>
      <c r="C24" s="63">
        <v>0</v>
      </c>
      <c r="D24" s="77">
        <v>0</v>
      </c>
      <c r="E24" s="63"/>
      <c r="F24" s="67" t="e">
        <f>E24/C24*100</f>
        <v>#DIV/0!</v>
      </c>
      <c r="G24" s="68"/>
    </row>
    <row r="25" spans="2:7" ht="26.4" x14ac:dyDescent="0.3">
      <c r="B25" s="74" t="s">
        <v>136</v>
      </c>
      <c r="C25" s="28"/>
      <c r="D25" s="28">
        <v>3751200</v>
      </c>
      <c r="E25" s="63">
        <v>1923755.39</v>
      </c>
      <c r="F25" s="28"/>
      <c r="G25" s="68"/>
    </row>
    <row r="26" spans="2:7" x14ac:dyDescent="0.3">
      <c r="B26" s="75" t="s">
        <v>134</v>
      </c>
      <c r="C26" s="63">
        <f>C27</f>
        <v>39123.72</v>
      </c>
      <c r="D26" s="77">
        <f>D27</f>
        <v>155000</v>
      </c>
      <c r="E26" s="63">
        <f>E27</f>
        <v>63772.59</v>
      </c>
      <c r="F26" s="66">
        <f>E26/C26*100</f>
        <v>163.00236787299366</v>
      </c>
      <c r="G26" s="68">
        <f t="shared" si="1"/>
        <v>41.143606451612904</v>
      </c>
    </row>
    <row r="27" spans="2:7" x14ac:dyDescent="0.3">
      <c r="B27" s="76" t="s">
        <v>135</v>
      </c>
      <c r="C27" s="63">
        <v>39123.72</v>
      </c>
      <c r="D27" s="77">
        <v>155000</v>
      </c>
      <c r="E27" s="63">
        <v>63772.59</v>
      </c>
      <c r="F27" s="66">
        <f>E27/C27*100</f>
        <v>163.00236787299366</v>
      </c>
      <c r="G27" s="68">
        <f t="shared" si="1"/>
        <v>41.143606451612904</v>
      </c>
    </row>
  </sheetData>
  <mergeCells count="1">
    <mergeCell ref="B2:G2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3"/>
  <sheetViews>
    <sheetView zoomScale="96" zoomScaleNormal="96" workbookViewId="0">
      <selection activeCell="J13" sqref="J13"/>
    </sheetView>
  </sheetViews>
  <sheetFormatPr defaultRowHeight="14.4" x14ac:dyDescent="0.3"/>
  <cols>
    <col min="2" max="2" width="37.6640625" customWidth="1"/>
    <col min="3" max="5" width="25.33203125" customWidth="1"/>
    <col min="6" max="7" width="15.6640625" customWidth="1"/>
  </cols>
  <sheetData>
    <row r="1" spans="2:7" ht="17.399999999999999" x14ac:dyDescent="0.3">
      <c r="B1" s="2"/>
      <c r="C1" s="2"/>
      <c r="D1" s="2"/>
      <c r="E1" s="3"/>
      <c r="F1" s="3"/>
      <c r="G1" s="3"/>
    </row>
    <row r="2" spans="2:7" ht="15.75" customHeight="1" x14ac:dyDescent="0.3">
      <c r="B2" s="164" t="s">
        <v>141</v>
      </c>
      <c r="C2" s="164"/>
      <c r="D2" s="164"/>
      <c r="E2" s="164"/>
      <c r="F2" s="164"/>
      <c r="G2" s="164"/>
    </row>
    <row r="3" spans="2:7" ht="17.399999999999999" x14ac:dyDescent="0.3">
      <c r="B3" s="2"/>
      <c r="C3" s="2"/>
      <c r="D3" s="81"/>
      <c r="E3" s="3"/>
      <c r="F3" s="3"/>
      <c r="G3" s="3"/>
    </row>
    <row r="4" spans="2:7" ht="26.4" x14ac:dyDescent="0.3">
      <c r="B4" s="41" t="s">
        <v>6</v>
      </c>
      <c r="C4" s="41" t="s">
        <v>173</v>
      </c>
      <c r="D4" s="41" t="s">
        <v>181</v>
      </c>
      <c r="E4" s="41" t="s">
        <v>184</v>
      </c>
      <c r="F4" s="41" t="s">
        <v>16</v>
      </c>
      <c r="G4" s="41" t="s">
        <v>50</v>
      </c>
    </row>
    <row r="5" spans="2:7" x14ac:dyDescent="0.3">
      <c r="B5" s="41">
        <v>1</v>
      </c>
      <c r="C5" s="41">
        <v>2</v>
      </c>
      <c r="D5" s="41">
        <v>3</v>
      </c>
      <c r="E5" s="41">
        <v>5</v>
      </c>
      <c r="F5" s="41" t="s">
        <v>18</v>
      </c>
      <c r="G5" s="41" t="s">
        <v>171</v>
      </c>
    </row>
    <row r="6" spans="2:7" ht="15.75" customHeight="1" x14ac:dyDescent="0.3">
      <c r="B6" s="6" t="s">
        <v>38</v>
      </c>
      <c r="C6" s="4"/>
      <c r="D6" s="4"/>
      <c r="E6" s="28"/>
      <c r="F6" s="28"/>
      <c r="G6" s="28"/>
    </row>
    <row r="7" spans="2:7" ht="15.75" customHeight="1" x14ac:dyDescent="0.3">
      <c r="B7" s="6" t="s">
        <v>137</v>
      </c>
      <c r="C7" s="4"/>
      <c r="D7" s="4"/>
      <c r="E7" s="28"/>
      <c r="F7" s="28"/>
      <c r="G7" s="28"/>
    </row>
    <row r="8" spans="2:7" x14ac:dyDescent="0.3">
      <c r="B8" s="12" t="s">
        <v>138</v>
      </c>
      <c r="C8" s="59">
        <f>'Rashodi i prihodi prema izvoru'!C17</f>
        <v>1051117.69</v>
      </c>
      <c r="D8" s="4">
        <f>'Rashodi i prihodi prema izvoru'!D17</f>
        <v>9524600</v>
      </c>
      <c r="E8" s="63">
        <f>'Rashodi i prihodi prema izvoru'!E17</f>
        <v>2544823.2699999996</v>
      </c>
      <c r="F8" s="67">
        <f>E8/C8*100</f>
        <v>242.10640675260632</v>
      </c>
      <c r="G8" s="67">
        <f>E8/D8*100</f>
        <v>26.718426705583433</v>
      </c>
    </row>
    <row r="9" spans="2:7" x14ac:dyDescent="0.3">
      <c r="B9" s="33"/>
      <c r="C9" s="4"/>
      <c r="D9" s="4"/>
      <c r="E9" s="28"/>
      <c r="F9" s="28"/>
      <c r="G9" s="28"/>
    </row>
    <row r="10" spans="2:7" x14ac:dyDescent="0.3">
      <c r="B10" s="11"/>
      <c r="C10" s="4"/>
      <c r="D10" s="4"/>
      <c r="E10" s="28"/>
      <c r="F10" s="28"/>
      <c r="G10" s="28"/>
    </row>
    <row r="11" spans="2:7" x14ac:dyDescent="0.3">
      <c r="B11" s="6"/>
      <c r="C11" s="4"/>
      <c r="D11" s="4"/>
      <c r="E11" s="28"/>
      <c r="F11" s="28"/>
      <c r="G11" s="28"/>
    </row>
    <row r="12" spans="2:7" x14ac:dyDescent="0.3">
      <c r="B12" s="30"/>
      <c r="C12" s="4"/>
      <c r="D12" s="4"/>
      <c r="E12" s="28"/>
      <c r="F12" s="28"/>
      <c r="G12" s="28"/>
    </row>
    <row r="13" spans="2:7" x14ac:dyDescent="0.3">
      <c r="B13" s="10"/>
      <c r="C13" s="4"/>
      <c r="D13" s="4"/>
      <c r="E13" s="28"/>
      <c r="F13" s="28"/>
      <c r="G13" s="28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H12" sqref="H1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3">
      <c r="B2" s="164" t="s">
        <v>69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12" ht="15.75" customHeight="1" x14ac:dyDescent="0.3">
      <c r="B3" s="164" t="s">
        <v>40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12" ht="17.399999999999999" x14ac:dyDescent="0.3">
      <c r="B4" s="2"/>
      <c r="C4" s="2"/>
      <c r="D4" s="2"/>
      <c r="E4" s="2"/>
      <c r="F4" s="2"/>
      <c r="G4" s="2"/>
      <c r="H4" s="81"/>
      <c r="I4" s="81"/>
      <c r="J4" s="3"/>
      <c r="K4" s="3"/>
      <c r="L4" s="3"/>
    </row>
    <row r="5" spans="2:12" ht="25.5" customHeight="1" x14ac:dyDescent="0.3">
      <c r="B5" s="161" t="s">
        <v>6</v>
      </c>
      <c r="C5" s="162"/>
      <c r="D5" s="162"/>
      <c r="E5" s="162"/>
      <c r="F5" s="163"/>
      <c r="G5" s="42" t="s">
        <v>62</v>
      </c>
      <c r="H5" s="41" t="s">
        <v>52</v>
      </c>
      <c r="I5" s="42" t="s">
        <v>51</v>
      </c>
      <c r="J5" s="42" t="s">
        <v>63</v>
      </c>
      <c r="K5" s="42" t="s">
        <v>16</v>
      </c>
      <c r="L5" s="42" t="s">
        <v>50</v>
      </c>
    </row>
    <row r="6" spans="2:12" x14ac:dyDescent="0.3">
      <c r="B6" s="161">
        <v>1</v>
      </c>
      <c r="C6" s="162"/>
      <c r="D6" s="162"/>
      <c r="E6" s="162"/>
      <c r="F6" s="163"/>
      <c r="G6" s="42">
        <v>2</v>
      </c>
      <c r="H6" s="42">
        <v>3</v>
      </c>
      <c r="I6" s="42">
        <v>4</v>
      </c>
      <c r="J6" s="42">
        <v>5</v>
      </c>
      <c r="K6" s="42" t="s">
        <v>18</v>
      </c>
      <c r="L6" s="42" t="s">
        <v>19</v>
      </c>
    </row>
    <row r="7" spans="2:12" ht="26.4" x14ac:dyDescent="0.3">
      <c r="B7" s="6">
        <v>8</v>
      </c>
      <c r="C7" s="6"/>
      <c r="D7" s="6"/>
      <c r="E7" s="6"/>
      <c r="F7" s="6" t="s">
        <v>8</v>
      </c>
      <c r="G7" s="4"/>
      <c r="H7" s="4"/>
      <c r="I7" s="4"/>
      <c r="J7" s="28"/>
      <c r="K7" s="28"/>
      <c r="L7" s="28"/>
    </row>
    <row r="8" spans="2:12" x14ac:dyDescent="0.3">
      <c r="B8" s="6"/>
      <c r="C8" s="10">
        <v>84</v>
      </c>
      <c r="D8" s="10"/>
      <c r="E8" s="10"/>
      <c r="F8" s="10" t="s">
        <v>13</v>
      </c>
      <c r="G8" s="4"/>
      <c r="H8" s="4"/>
      <c r="I8" s="4"/>
      <c r="J8" s="28"/>
      <c r="K8" s="28"/>
      <c r="L8" s="28"/>
    </row>
    <row r="9" spans="2:12" ht="52.8" x14ac:dyDescent="0.3">
      <c r="B9" s="7"/>
      <c r="C9" s="7"/>
      <c r="D9" s="7">
        <v>841</v>
      </c>
      <c r="E9" s="7"/>
      <c r="F9" s="29" t="s">
        <v>41</v>
      </c>
      <c r="G9" s="4"/>
      <c r="H9" s="4"/>
      <c r="I9" s="4"/>
      <c r="J9" s="28"/>
      <c r="K9" s="28"/>
      <c r="L9" s="28"/>
    </row>
    <row r="10" spans="2:12" ht="26.4" x14ac:dyDescent="0.3">
      <c r="B10" s="7"/>
      <c r="C10" s="7"/>
      <c r="D10" s="7"/>
      <c r="E10" s="7">
        <v>8413</v>
      </c>
      <c r="F10" s="29" t="s">
        <v>42</v>
      </c>
      <c r="G10" s="4"/>
      <c r="H10" s="4"/>
      <c r="I10" s="4"/>
      <c r="J10" s="28"/>
      <c r="K10" s="28"/>
      <c r="L10" s="28"/>
    </row>
    <row r="11" spans="2:12" x14ac:dyDescent="0.3">
      <c r="B11" s="7"/>
      <c r="C11" s="7"/>
      <c r="D11" s="7"/>
      <c r="E11" s="8" t="s">
        <v>26</v>
      </c>
      <c r="F11" s="12"/>
      <c r="G11" s="4"/>
      <c r="H11" s="4"/>
      <c r="I11" s="4"/>
      <c r="J11" s="28"/>
      <c r="K11" s="28"/>
      <c r="L11" s="28"/>
    </row>
    <row r="12" spans="2:12" ht="26.4" x14ac:dyDescent="0.3">
      <c r="B12" s="9">
        <v>5</v>
      </c>
      <c r="C12" s="9"/>
      <c r="D12" s="9"/>
      <c r="E12" s="9"/>
      <c r="F12" s="21" t="s">
        <v>9</v>
      </c>
      <c r="G12" s="4"/>
      <c r="H12" s="4"/>
      <c r="I12" s="4"/>
      <c r="J12" s="28"/>
      <c r="K12" s="28"/>
      <c r="L12" s="28"/>
    </row>
    <row r="13" spans="2:12" ht="26.4" x14ac:dyDescent="0.3">
      <c r="B13" s="10"/>
      <c r="C13" s="10">
        <v>54</v>
      </c>
      <c r="D13" s="10"/>
      <c r="E13" s="10"/>
      <c r="F13" s="22" t="s">
        <v>14</v>
      </c>
      <c r="G13" s="4"/>
      <c r="H13" s="4"/>
      <c r="I13" s="5"/>
      <c r="J13" s="28"/>
      <c r="K13" s="28"/>
      <c r="L13" s="28"/>
    </row>
    <row r="14" spans="2:12" ht="66" x14ac:dyDescent="0.3">
      <c r="B14" s="10"/>
      <c r="C14" s="10"/>
      <c r="D14" s="10">
        <v>541</v>
      </c>
      <c r="E14" s="29"/>
      <c r="F14" s="29" t="s">
        <v>43</v>
      </c>
      <c r="G14" s="4"/>
      <c r="H14" s="4"/>
      <c r="I14" s="5"/>
      <c r="J14" s="28"/>
      <c r="K14" s="28"/>
      <c r="L14" s="28"/>
    </row>
    <row r="15" spans="2:12" ht="39.6" x14ac:dyDescent="0.3">
      <c r="B15" s="10"/>
      <c r="C15" s="10"/>
      <c r="D15" s="10"/>
      <c r="E15" s="29">
        <v>5413</v>
      </c>
      <c r="F15" s="29" t="s">
        <v>44</v>
      </c>
      <c r="G15" s="4"/>
      <c r="H15" s="4"/>
      <c r="I15" s="5"/>
      <c r="J15" s="28"/>
      <c r="K15" s="28"/>
      <c r="L15" s="28"/>
    </row>
    <row r="16" spans="2:12" x14ac:dyDescent="0.3">
      <c r="B16" s="11" t="s">
        <v>15</v>
      </c>
      <c r="C16" s="9"/>
      <c r="D16" s="9"/>
      <c r="E16" s="9"/>
      <c r="F16" s="21" t="s">
        <v>26</v>
      </c>
      <c r="G16" s="4"/>
      <c r="H16" s="4"/>
      <c r="I16" s="4"/>
      <c r="J16" s="28"/>
      <c r="K16" s="28"/>
      <c r="L16" s="28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B12" sqref="B1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2"/>
      <c r="C1" s="2"/>
      <c r="D1" s="2"/>
      <c r="E1" s="2"/>
      <c r="F1" s="3"/>
      <c r="G1" s="3"/>
      <c r="H1" s="3"/>
    </row>
    <row r="2" spans="2:8" ht="15.75" customHeight="1" x14ac:dyDescent="0.3">
      <c r="B2" s="164" t="s">
        <v>45</v>
      </c>
      <c r="C2" s="164"/>
      <c r="D2" s="164"/>
      <c r="E2" s="164"/>
      <c r="F2" s="164"/>
      <c r="G2" s="164"/>
      <c r="H2" s="164"/>
    </row>
    <row r="3" spans="2:8" ht="17.399999999999999" x14ac:dyDescent="0.3">
      <c r="B3" s="2"/>
      <c r="C3" s="2"/>
      <c r="D3" s="2"/>
      <c r="E3" s="2"/>
      <c r="F3" s="3"/>
      <c r="G3" s="3"/>
      <c r="H3" s="3"/>
    </row>
    <row r="4" spans="2:8" ht="26.4" x14ac:dyDescent="0.3">
      <c r="B4" s="41" t="s">
        <v>6</v>
      </c>
      <c r="C4" s="41" t="s">
        <v>62</v>
      </c>
      <c r="D4" s="41" t="s">
        <v>52</v>
      </c>
      <c r="E4" s="41" t="s">
        <v>49</v>
      </c>
      <c r="F4" s="41" t="s">
        <v>63</v>
      </c>
      <c r="G4" s="41" t="s">
        <v>16</v>
      </c>
      <c r="H4" s="41" t="s">
        <v>50</v>
      </c>
    </row>
    <row r="5" spans="2:8" x14ac:dyDescent="0.3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18</v>
      </c>
      <c r="H5" s="41" t="s">
        <v>19</v>
      </c>
    </row>
    <row r="6" spans="2:8" x14ac:dyDescent="0.3">
      <c r="B6" s="6" t="s">
        <v>46</v>
      </c>
      <c r="C6" s="4"/>
      <c r="D6" s="4"/>
      <c r="E6" s="5"/>
      <c r="F6" s="28"/>
      <c r="G6" s="28"/>
      <c r="H6" s="28"/>
    </row>
    <row r="7" spans="2:8" x14ac:dyDescent="0.3">
      <c r="B7" s="6" t="s">
        <v>37</v>
      </c>
      <c r="C7" s="4"/>
      <c r="D7" s="4"/>
      <c r="E7" s="4"/>
      <c r="F7" s="28"/>
      <c r="G7" s="28"/>
      <c r="H7" s="28"/>
    </row>
    <row r="8" spans="2:8" x14ac:dyDescent="0.3">
      <c r="B8" s="32" t="s">
        <v>36</v>
      </c>
      <c r="C8" s="4"/>
      <c r="D8" s="4"/>
      <c r="E8" s="4"/>
      <c r="F8" s="28"/>
      <c r="G8" s="28"/>
      <c r="H8" s="28"/>
    </row>
    <row r="9" spans="2:8" x14ac:dyDescent="0.3">
      <c r="B9" s="31" t="s">
        <v>35</v>
      </c>
      <c r="C9" s="4"/>
      <c r="D9" s="4"/>
      <c r="E9" s="4"/>
      <c r="F9" s="28"/>
      <c r="G9" s="28"/>
      <c r="H9" s="28"/>
    </row>
    <row r="10" spans="2:8" x14ac:dyDescent="0.3">
      <c r="B10" s="31" t="s">
        <v>26</v>
      </c>
      <c r="C10" s="4"/>
      <c r="D10" s="4"/>
      <c r="E10" s="4"/>
      <c r="F10" s="28"/>
      <c r="G10" s="28"/>
      <c r="H10" s="28"/>
    </row>
    <row r="11" spans="2:8" x14ac:dyDescent="0.3">
      <c r="B11" s="6" t="s">
        <v>34</v>
      </c>
      <c r="C11" s="4"/>
      <c r="D11" s="4"/>
      <c r="E11" s="5"/>
      <c r="F11" s="28"/>
      <c r="G11" s="28"/>
      <c r="H11" s="28"/>
    </row>
    <row r="12" spans="2:8" x14ac:dyDescent="0.3">
      <c r="B12" s="30" t="s">
        <v>33</v>
      </c>
      <c r="C12" s="4"/>
      <c r="D12" s="4"/>
      <c r="E12" s="5"/>
      <c r="F12" s="28"/>
      <c r="G12" s="28"/>
      <c r="H12" s="28"/>
    </row>
    <row r="13" spans="2:8" x14ac:dyDescent="0.3">
      <c r="B13" s="6" t="s">
        <v>32</v>
      </c>
      <c r="C13" s="4"/>
      <c r="D13" s="4"/>
      <c r="E13" s="5"/>
      <c r="F13" s="28"/>
      <c r="G13" s="28"/>
      <c r="H13" s="28"/>
    </row>
    <row r="14" spans="2:8" x14ac:dyDescent="0.3">
      <c r="B14" s="30" t="s">
        <v>31</v>
      </c>
      <c r="C14" s="4"/>
      <c r="D14" s="4"/>
      <c r="E14" s="5"/>
      <c r="F14" s="28"/>
      <c r="G14" s="28"/>
      <c r="H14" s="28"/>
    </row>
    <row r="15" spans="2:8" x14ac:dyDescent="0.3">
      <c r="B15" s="10" t="s">
        <v>15</v>
      </c>
      <c r="C15" s="4"/>
      <c r="D15" s="4"/>
      <c r="E15" s="5"/>
      <c r="F15" s="28"/>
      <c r="G15" s="28"/>
      <c r="H15" s="28"/>
    </row>
    <row r="16" spans="2:8" x14ac:dyDescent="0.3">
      <c r="B16" s="30"/>
      <c r="C16" s="4"/>
      <c r="D16" s="4"/>
      <c r="E16" s="5"/>
      <c r="F16" s="28"/>
      <c r="G16" s="28"/>
      <c r="H16" s="28"/>
    </row>
    <row r="17" spans="2:8" ht="15.75" customHeight="1" x14ac:dyDescent="0.3">
      <c r="B17" s="6" t="s">
        <v>47</v>
      </c>
      <c r="C17" s="4"/>
      <c r="D17" s="4"/>
      <c r="E17" s="5"/>
      <c r="F17" s="28"/>
      <c r="G17" s="28"/>
      <c r="H17" s="28"/>
    </row>
    <row r="18" spans="2:8" ht="15.75" customHeight="1" x14ac:dyDescent="0.3">
      <c r="B18" s="6" t="s">
        <v>37</v>
      </c>
      <c r="C18" s="4"/>
      <c r="D18" s="4"/>
      <c r="E18" s="4"/>
      <c r="F18" s="28"/>
      <c r="G18" s="28"/>
      <c r="H18" s="28"/>
    </row>
    <row r="19" spans="2:8" x14ac:dyDescent="0.3">
      <c r="B19" s="32" t="s">
        <v>36</v>
      </c>
      <c r="C19" s="4"/>
      <c r="D19" s="4"/>
      <c r="E19" s="4"/>
      <c r="F19" s="28"/>
      <c r="G19" s="28"/>
      <c r="H19" s="28"/>
    </row>
    <row r="20" spans="2:8" x14ac:dyDescent="0.3">
      <c r="B20" s="31" t="s">
        <v>35</v>
      </c>
      <c r="C20" s="4"/>
      <c r="D20" s="4"/>
      <c r="E20" s="4"/>
      <c r="F20" s="28"/>
      <c r="G20" s="28"/>
      <c r="H20" s="28"/>
    </row>
    <row r="21" spans="2:8" x14ac:dyDescent="0.3">
      <c r="B21" s="31" t="s">
        <v>26</v>
      </c>
      <c r="C21" s="4"/>
      <c r="D21" s="4"/>
      <c r="E21" s="4"/>
      <c r="F21" s="28"/>
      <c r="G21" s="28"/>
      <c r="H21" s="28"/>
    </row>
    <row r="22" spans="2:8" x14ac:dyDescent="0.3">
      <c r="B22" s="6" t="s">
        <v>34</v>
      </c>
      <c r="C22" s="4"/>
      <c r="D22" s="4"/>
      <c r="E22" s="5"/>
      <c r="F22" s="28"/>
      <c r="G22" s="28"/>
      <c r="H22" s="28"/>
    </row>
    <row r="23" spans="2:8" x14ac:dyDescent="0.3">
      <c r="B23" s="30" t="s">
        <v>33</v>
      </c>
      <c r="C23" s="4"/>
      <c r="D23" s="4"/>
      <c r="E23" s="5"/>
      <c r="F23" s="28"/>
      <c r="G23" s="28"/>
      <c r="H23" s="28"/>
    </row>
    <row r="24" spans="2:8" x14ac:dyDescent="0.3">
      <c r="B24" s="6" t="s">
        <v>32</v>
      </c>
      <c r="C24" s="4"/>
      <c r="D24" s="4"/>
      <c r="E24" s="5"/>
      <c r="F24" s="28"/>
      <c r="G24" s="28"/>
      <c r="H24" s="28"/>
    </row>
    <row r="25" spans="2:8" x14ac:dyDescent="0.3">
      <c r="B25" s="30" t="s">
        <v>31</v>
      </c>
      <c r="C25" s="4"/>
      <c r="D25" s="4"/>
      <c r="E25" s="5"/>
      <c r="F25" s="28"/>
      <c r="G25" s="28"/>
      <c r="H25" s="28"/>
    </row>
    <row r="26" spans="2:8" x14ac:dyDescent="0.3">
      <c r="B26" s="10" t="s">
        <v>15</v>
      </c>
      <c r="C26" s="4"/>
      <c r="D26" s="4"/>
      <c r="E26" s="5"/>
      <c r="F26" s="28"/>
      <c r="G26" s="28"/>
      <c r="H26" s="28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55"/>
  <sheetViews>
    <sheetView tabSelected="1" zoomScale="60" zoomScaleNormal="60" workbookViewId="0">
      <selection activeCell="G18" sqref="G18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9" customWidth="1"/>
    <col min="5" max="5" width="37.44140625" customWidth="1"/>
    <col min="6" max="6" width="31.109375" customWidth="1"/>
    <col min="7" max="8" width="25.33203125" customWidth="1"/>
    <col min="9" max="9" width="15.6640625" customWidth="1"/>
    <col min="12" max="13" width="10.109375" bestFit="1" customWidth="1"/>
  </cols>
  <sheetData>
    <row r="1" spans="2:12" ht="17.399999999999999" x14ac:dyDescent="0.3">
      <c r="B1" s="2"/>
      <c r="C1" s="2"/>
      <c r="D1" s="2"/>
      <c r="E1" s="2"/>
      <c r="F1" s="2"/>
      <c r="G1" s="2"/>
      <c r="H1" s="2"/>
      <c r="I1" s="3"/>
    </row>
    <row r="2" spans="2:12" ht="18" customHeight="1" x14ac:dyDescent="0.3">
      <c r="B2" s="171" t="s">
        <v>10</v>
      </c>
      <c r="C2" s="172"/>
      <c r="D2" s="172"/>
      <c r="E2" s="172"/>
      <c r="F2" s="172"/>
      <c r="G2" s="172"/>
      <c r="H2" s="172"/>
      <c r="I2" s="172"/>
    </row>
    <row r="3" spans="2:12" x14ac:dyDescent="0.3">
      <c r="B3" s="85"/>
      <c r="C3" s="85"/>
      <c r="D3" s="85"/>
      <c r="E3" s="85"/>
      <c r="F3" s="85"/>
      <c r="G3" s="85"/>
      <c r="H3" s="85"/>
      <c r="I3" s="86"/>
    </row>
    <row r="4" spans="2:12" x14ac:dyDescent="0.3">
      <c r="B4" s="173" t="s">
        <v>142</v>
      </c>
      <c r="C4" s="173"/>
      <c r="D4" s="173"/>
      <c r="E4" s="173"/>
      <c r="F4" s="173"/>
      <c r="G4" s="173"/>
      <c r="H4" s="173"/>
      <c r="I4" s="173"/>
    </row>
    <row r="5" spans="2:12" x14ac:dyDescent="0.3">
      <c r="B5" s="85"/>
      <c r="C5" s="85"/>
      <c r="D5" s="85"/>
      <c r="E5" s="85"/>
      <c r="F5" s="81"/>
      <c r="G5" s="85"/>
      <c r="H5" s="85"/>
      <c r="I5" s="86"/>
    </row>
    <row r="6" spans="2:12" ht="27.6" x14ac:dyDescent="0.3">
      <c r="B6" s="174" t="s">
        <v>6</v>
      </c>
      <c r="C6" s="175"/>
      <c r="D6" s="175"/>
      <c r="E6" s="176"/>
      <c r="F6" s="87" t="s">
        <v>181</v>
      </c>
      <c r="G6" s="87" t="s">
        <v>185</v>
      </c>
      <c r="H6" s="87" t="s">
        <v>175</v>
      </c>
      <c r="I6" s="87" t="s">
        <v>50</v>
      </c>
    </row>
    <row r="7" spans="2:12" s="27" customFormat="1" ht="15.75" customHeight="1" x14ac:dyDescent="0.2">
      <c r="B7" s="174">
        <v>1</v>
      </c>
      <c r="C7" s="175"/>
      <c r="D7" s="175"/>
      <c r="E7" s="176"/>
      <c r="F7" s="87">
        <v>2</v>
      </c>
      <c r="G7" s="87">
        <v>4</v>
      </c>
      <c r="H7" s="87"/>
      <c r="I7" s="87" t="s">
        <v>174</v>
      </c>
    </row>
    <row r="8" spans="2:12" s="27" customFormat="1" ht="29.4" customHeight="1" x14ac:dyDescent="0.25">
      <c r="B8" s="177" t="s">
        <v>166</v>
      </c>
      <c r="C8" s="178"/>
      <c r="D8" s="178"/>
      <c r="E8" s="104" t="s">
        <v>167</v>
      </c>
      <c r="F8" s="109">
        <f>F9+F20+F27+F46</f>
        <v>9524600</v>
      </c>
      <c r="G8" s="110">
        <f>G9+G20+G27+G46</f>
        <v>2544823.27</v>
      </c>
      <c r="H8" s="110">
        <f>F8-G8</f>
        <v>6979776.7300000004</v>
      </c>
      <c r="I8" s="112">
        <f t="shared" ref="I8:I32" si="0">G8/F8*100</f>
        <v>26.718426705583436</v>
      </c>
      <c r="L8" s="115"/>
    </row>
    <row r="9" spans="2:12" s="43" customFormat="1" ht="30" customHeight="1" x14ac:dyDescent="0.25">
      <c r="B9" s="165" t="s">
        <v>143</v>
      </c>
      <c r="C9" s="166"/>
      <c r="D9" s="167"/>
      <c r="E9" s="89" t="s">
        <v>144</v>
      </c>
      <c r="F9" s="119">
        <f>F10+F15</f>
        <v>866200</v>
      </c>
      <c r="G9" s="120">
        <f>G10+G15</f>
        <v>461263.29</v>
      </c>
      <c r="H9" s="110">
        <f t="shared" ref="H9:H52" si="1">F9-G9</f>
        <v>404936.71</v>
      </c>
      <c r="I9" s="112">
        <f t="shared" si="0"/>
        <v>53.251361117524823</v>
      </c>
      <c r="L9" s="114"/>
    </row>
    <row r="10" spans="2:12" s="43" customFormat="1" ht="30" customHeight="1" x14ac:dyDescent="0.25">
      <c r="B10" s="179" t="s">
        <v>145</v>
      </c>
      <c r="C10" s="180"/>
      <c r="D10" s="181"/>
      <c r="E10" s="91" t="s">
        <v>146</v>
      </c>
      <c r="F10" s="121">
        <f>F11</f>
        <v>833800</v>
      </c>
      <c r="G10" s="122">
        <f>G11</f>
        <v>403816.72</v>
      </c>
      <c r="H10" s="118">
        <f t="shared" si="1"/>
        <v>429983.28</v>
      </c>
      <c r="I10" s="112">
        <f t="shared" si="0"/>
        <v>48.430885104341563</v>
      </c>
    </row>
    <row r="11" spans="2:12" s="43" customFormat="1" ht="30" customHeight="1" x14ac:dyDescent="0.25">
      <c r="B11" s="182">
        <v>3</v>
      </c>
      <c r="C11" s="183"/>
      <c r="D11" s="184"/>
      <c r="E11" s="93" t="s">
        <v>3</v>
      </c>
      <c r="F11" s="121">
        <f>F12+F13+F14</f>
        <v>833800</v>
      </c>
      <c r="G11" s="122">
        <f>G12+G13+G14</f>
        <v>403816.72</v>
      </c>
      <c r="H11" s="118">
        <f t="shared" si="1"/>
        <v>429983.28</v>
      </c>
      <c r="I11" s="112">
        <f t="shared" si="0"/>
        <v>48.430885104341563</v>
      </c>
    </row>
    <row r="12" spans="2:12" s="43" customFormat="1" ht="30" customHeight="1" x14ac:dyDescent="0.25">
      <c r="B12" s="168">
        <v>31</v>
      </c>
      <c r="C12" s="185"/>
      <c r="D12" s="186"/>
      <c r="E12" s="93" t="s">
        <v>4</v>
      </c>
      <c r="F12" s="121">
        <v>656000</v>
      </c>
      <c r="G12" s="122">
        <v>347537.74</v>
      </c>
      <c r="H12" s="118">
        <f t="shared" si="1"/>
        <v>308462.26</v>
      </c>
      <c r="I12" s="112">
        <f t="shared" si="0"/>
        <v>52.978314024390237</v>
      </c>
    </row>
    <row r="13" spans="2:12" s="43" customFormat="1" ht="30" customHeight="1" x14ac:dyDescent="0.25">
      <c r="B13" s="94">
        <v>32</v>
      </c>
      <c r="C13" s="95"/>
      <c r="D13" s="96"/>
      <c r="E13" s="93" t="s">
        <v>12</v>
      </c>
      <c r="F13" s="121">
        <v>175300</v>
      </c>
      <c r="G13" s="122">
        <v>55437.17</v>
      </c>
      <c r="H13" s="118">
        <f t="shared" si="1"/>
        <v>119862.83</v>
      </c>
      <c r="I13" s="112">
        <f t="shared" si="0"/>
        <v>31.624169994295492</v>
      </c>
    </row>
    <row r="14" spans="2:12" s="43" customFormat="1" ht="30" customHeight="1" x14ac:dyDescent="0.25">
      <c r="B14" s="168">
        <v>34</v>
      </c>
      <c r="C14" s="185"/>
      <c r="D14" s="186"/>
      <c r="E14" s="82" t="s">
        <v>110</v>
      </c>
      <c r="F14" s="121">
        <v>2500</v>
      </c>
      <c r="G14" s="122">
        <v>841.81</v>
      </c>
      <c r="H14" s="118">
        <f t="shared" si="1"/>
        <v>1658.19</v>
      </c>
      <c r="I14" s="112">
        <f t="shared" si="0"/>
        <v>33.672399999999996</v>
      </c>
    </row>
    <row r="15" spans="2:12" s="43" customFormat="1" ht="30" customHeight="1" x14ac:dyDescent="0.25">
      <c r="B15" s="179" t="s">
        <v>147</v>
      </c>
      <c r="C15" s="180"/>
      <c r="D15" s="181"/>
      <c r="E15" s="91" t="s">
        <v>148</v>
      </c>
      <c r="F15" s="121">
        <f>F16</f>
        <v>32400</v>
      </c>
      <c r="G15" s="122">
        <f>G16</f>
        <v>57446.57</v>
      </c>
      <c r="H15" s="118">
        <f t="shared" si="1"/>
        <v>-25046.57</v>
      </c>
      <c r="I15" s="112">
        <f t="shared" si="0"/>
        <v>177.30422839506173</v>
      </c>
    </row>
    <row r="16" spans="2:12" s="43" customFormat="1" ht="30" customHeight="1" x14ac:dyDescent="0.25">
      <c r="B16" s="92">
        <v>3</v>
      </c>
      <c r="C16" s="83"/>
      <c r="D16" s="96"/>
      <c r="E16" s="93" t="s">
        <v>3</v>
      </c>
      <c r="F16" s="121">
        <f>F17+F18+F19</f>
        <v>32400</v>
      </c>
      <c r="G16" s="122">
        <f>G17+G18+G19</f>
        <v>57446.57</v>
      </c>
      <c r="H16" s="118">
        <f t="shared" si="1"/>
        <v>-25046.57</v>
      </c>
      <c r="I16" s="112">
        <f t="shared" si="0"/>
        <v>177.30422839506173</v>
      </c>
    </row>
    <row r="17" spans="2:13" s="43" customFormat="1" ht="30" customHeight="1" x14ac:dyDescent="0.25">
      <c r="B17" s="102">
        <v>31</v>
      </c>
      <c r="C17" s="83"/>
      <c r="D17" s="97"/>
      <c r="E17" s="93" t="s">
        <v>4</v>
      </c>
      <c r="F17" s="121">
        <v>12600</v>
      </c>
      <c r="G17" s="122">
        <v>3718.74</v>
      </c>
      <c r="H17" s="118">
        <f t="shared" si="1"/>
        <v>8881.26</v>
      </c>
      <c r="I17" s="112">
        <f t="shared" si="0"/>
        <v>29.51380952380952</v>
      </c>
    </row>
    <row r="18" spans="2:13" s="43" customFormat="1" ht="30" customHeight="1" x14ac:dyDescent="0.25">
      <c r="B18" s="94">
        <v>32</v>
      </c>
      <c r="C18" s="83"/>
      <c r="D18" s="93"/>
      <c r="E18" s="93" t="s">
        <v>12</v>
      </c>
      <c r="F18" s="121">
        <v>19600</v>
      </c>
      <c r="G18" s="122">
        <v>53641.83</v>
      </c>
      <c r="H18" s="118">
        <f t="shared" si="1"/>
        <v>-34041.83</v>
      </c>
      <c r="I18" s="112">
        <f t="shared" si="0"/>
        <v>273.68280612244899</v>
      </c>
    </row>
    <row r="19" spans="2:13" s="43" customFormat="1" ht="30" customHeight="1" x14ac:dyDescent="0.25">
      <c r="B19" s="94">
        <v>34</v>
      </c>
      <c r="C19" s="83"/>
      <c r="D19" s="93"/>
      <c r="E19" s="82" t="s">
        <v>110</v>
      </c>
      <c r="F19" s="121">
        <v>200</v>
      </c>
      <c r="G19" s="122">
        <v>86</v>
      </c>
      <c r="H19" s="118">
        <f t="shared" si="1"/>
        <v>114</v>
      </c>
      <c r="I19" s="112">
        <f t="shared" si="0"/>
        <v>43</v>
      </c>
    </row>
    <row r="20" spans="2:13" s="43" customFormat="1" ht="30" customHeight="1" x14ac:dyDescent="0.25">
      <c r="B20" s="165" t="s">
        <v>149</v>
      </c>
      <c r="C20" s="166"/>
      <c r="D20" s="167"/>
      <c r="E20" s="89" t="s">
        <v>150</v>
      </c>
      <c r="F20" s="123">
        <f>F21+F24</f>
        <v>365000</v>
      </c>
      <c r="G20" s="120">
        <f>G21+G24</f>
        <v>135804.59</v>
      </c>
      <c r="H20" s="110">
        <f t="shared" si="1"/>
        <v>229195.41</v>
      </c>
      <c r="I20" s="112">
        <f t="shared" si="0"/>
        <v>37.206736986301372</v>
      </c>
    </row>
    <row r="21" spans="2:13" s="43" customFormat="1" ht="30" customHeight="1" x14ac:dyDescent="0.25">
      <c r="B21" s="179" t="s">
        <v>145</v>
      </c>
      <c r="C21" s="180"/>
      <c r="D21" s="181"/>
      <c r="E21" s="91" t="s">
        <v>146</v>
      </c>
      <c r="F21" s="121">
        <f>F22</f>
        <v>210000</v>
      </c>
      <c r="G21" s="122">
        <f>G22</f>
        <v>72032</v>
      </c>
      <c r="H21" s="118">
        <f t="shared" si="1"/>
        <v>137968</v>
      </c>
      <c r="I21" s="112">
        <f t="shared" si="0"/>
        <v>34.300952380952381</v>
      </c>
    </row>
    <row r="22" spans="2:13" ht="30" customHeight="1" x14ac:dyDescent="0.3">
      <c r="B22" s="92">
        <v>3</v>
      </c>
      <c r="C22" s="83"/>
      <c r="D22" s="93"/>
      <c r="E22" s="93" t="s">
        <v>3</v>
      </c>
      <c r="F22" s="124">
        <f>F23</f>
        <v>210000</v>
      </c>
      <c r="G22" s="125">
        <f>G23</f>
        <v>72032</v>
      </c>
      <c r="H22" s="118">
        <f t="shared" si="1"/>
        <v>137968</v>
      </c>
      <c r="I22" s="112">
        <f t="shared" si="0"/>
        <v>34.300952380952381</v>
      </c>
    </row>
    <row r="23" spans="2:13" ht="30" customHeight="1" x14ac:dyDescent="0.3">
      <c r="B23" s="94">
        <v>32</v>
      </c>
      <c r="C23" s="103"/>
      <c r="D23" s="93"/>
      <c r="E23" s="93" t="s">
        <v>12</v>
      </c>
      <c r="F23" s="124">
        <v>210000</v>
      </c>
      <c r="G23" s="125">
        <v>72032</v>
      </c>
      <c r="H23" s="118">
        <f t="shared" si="1"/>
        <v>137968</v>
      </c>
      <c r="I23" s="112">
        <f t="shared" si="0"/>
        <v>34.300952380952381</v>
      </c>
    </row>
    <row r="24" spans="2:13" ht="30" customHeight="1" x14ac:dyDescent="0.3">
      <c r="B24" s="179" t="s">
        <v>151</v>
      </c>
      <c r="C24" s="180"/>
      <c r="D24" s="181"/>
      <c r="E24" s="100" t="s">
        <v>152</v>
      </c>
      <c r="F24" s="124">
        <f>F25</f>
        <v>155000</v>
      </c>
      <c r="G24" s="125">
        <f>G25</f>
        <v>63772.59</v>
      </c>
      <c r="H24" s="118">
        <f t="shared" si="1"/>
        <v>91227.41</v>
      </c>
      <c r="I24" s="112">
        <f t="shared" si="0"/>
        <v>41.143606451612904</v>
      </c>
    </row>
    <row r="25" spans="2:13" ht="30" customHeight="1" x14ac:dyDescent="0.3">
      <c r="B25" s="92">
        <v>3</v>
      </c>
      <c r="C25" s="88"/>
      <c r="D25" s="89"/>
      <c r="E25" s="93" t="s">
        <v>3</v>
      </c>
      <c r="F25" s="124">
        <f>F26</f>
        <v>155000</v>
      </c>
      <c r="G25" s="125">
        <f>G26</f>
        <v>63772.59</v>
      </c>
      <c r="H25" s="118">
        <f t="shared" si="1"/>
        <v>91227.41</v>
      </c>
      <c r="I25" s="111">
        <f t="shared" si="0"/>
        <v>41.143606451612904</v>
      </c>
    </row>
    <row r="26" spans="2:13" ht="30" customHeight="1" x14ac:dyDescent="0.3">
      <c r="B26" s="98">
        <v>32</v>
      </c>
      <c r="C26" s="88"/>
      <c r="D26" s="89"/>
      <c r="E26" s="93" t="s">
        <v>12</v>
      </c>
      <c r="F26" s="124">
        <v>155000</v>
      </c>
      <c r="G26" s="125">
        <v>63772.59</v>
      </c>
      <c r="H26" s="118">
        <f t="shared" si="1"/>
        <v>91227.41</v>
      </c>
      <c r="I26" s="111">
        <f t="shared" si="0"/>
        <v>41.143606451612904</v>
      </c>
    </row>
    <row r="27" spans="2:13" ht="30" customHeight="1" x14ac:dyDescent="0.3">
      <c r="B27" s="165" t="s">
        <v>153</v>
      </c>
      <c r="C27" s="189"/>
      <c r="D27" s="190"/>
      <c r="E27" s="101" t="s">
        <v>154</v>
      </c>
      <c r="F27" s="126">
        <f>F28+F34+F37</f>
        <v>7600</v>
      </c>
      <c r="G27" s="127">
        <f>G28+G34</f>
        <v>0</v>
      </c>
      <c r="H27" s="110">
        <f t="shared" si="1"/>
        <v>7600</v>
      </c>
      <c r="I27" s="111">
        <f t="shared" si="0"/>
        <v>0</v>
      </c>
      <c r="M27" s="113"/>
    </row>
    <row r="28" spans="2:13" ht="30.6" customHeight="1" x14ac:dyDescent="0.3">
      <c r="B28" s="179" t="s">
        <v>145</v>
      </c>
      <c r="C28" s="180"/>
      <c r="D28" s="181"/>
      <c r="E28" s="99" t="s">
        <v>146</v>
      </c>
      <c r="F28" s="124">
        <f>F29+F31</f>
        <v>0</v>
      </c>
      <c r="G28" s="125">
        <f>G29+G31</f>
        <v>0</v>
      </c>
      <c r="H28" s="118">
        <f t="shared" si="1"/>
        <v>0</v>
      </c>
      <c r="I28" s="111" t="e">
        <f t="shared" si="0"/>
        <v>#DIV/0!</v>
      </c>
    </row>
    <row r="29" spans="2:13" ht="30" customHeight="1" x14ac:dyDescent="0.3">
      <c r="B29" s="92">
        <v>3</v>
      </c>
      <c r="C29" s="90"/>
      <c r="D29" s="91"/>
      <c r="E29" s="93" t="s">
        <v>3</v>
      </c>
      <c r="F29" s="124">
        <f>F30</f>
        <v>0</v>
      </c>
      <c r="G29" s="128">
        <f>G30</f>
        <v>0</v>
      </c>
      <c r="H29" s="118">
        <f t="shared" si="1"/>
        <v>0</v>
      </c>
      <c r="I29" s="111" t="e">
        <f t="shared" si="0"/>
        <v>#DIV/0!</v>
      </c>
    </row>
    <row r="30" spans="2:13" ht="30" customHeight="1" x14ac:dyDescent="0.3">
      <c r="B30" s="94">
        <v>32</v>
      </c>
      <c r="C30" s="90"/>
      <c r="D30" s="91"/>
      <c r="E30" s="93" t="s">
        <v>12</v>
      </c>
      <c r="F30" s="124"/>
      <c r="G30" s="128">
        <v>0</v>
      </c>
      <c r="H30" s="118">
        <f t="shared" si="1"/>
        <v>0</v>
      </c>
      <c r="I30" s="111" t="e">
        <f t="shared" si="0"/>
        <v>#DIV/0!</v>
      </c>
    </row>
    <row r="31" spans="2:13" ht="30" customHeight="1" x14ac:dyDescent="0.3">
      <c r="B31" s="182">
        <v>4</v>
      </c>
      <c r="C31" s="189"/>
      <c r="D31" s="190"/>
      <c r="E31" s="93" t="s">
        <v>5</v>
      </c>
      <c r="F31" s="124">
        <f>F32</f>
        <v>0</v>
      </c>
      <c r="G31" s="125">
        <f>G32</f>
        <v>0</v>
      </c>
      <c r="H31" s="118">
        <f t="shared" si="1"/>
        <v>0</v>
      </c>
      <c r="I31" s="111" t="e">
        <f t="shared" si="0"/>
        <v>#DIV/0!</v>
      </c>
    </row>
    <row r="32" spans="2:13" ht="30" customHeight="1" x14ac:dyDescent="0.3">
      <c r="B32" s="168">
        <v>42</v>
      </c>
      <c r="C32" s="197"/>
      <c r="D32" s="198"/>
      <c r="E32" s="105" t="s">
        <v>118</v>
      </c>
      <c r="F32" s="124"/>
      <c r="G32" s="125"/>
      <c r="H32" s="118">
        <f t="shared" si="1"/>
        <v>0</v>
      </c>
      <c r="I32" s="111" t="e">
        <f t="shared" si="0"/>
        <v>#DIV/0!</v>
      </c>
    </row>
    <row r="33" spans="2:9" ht="30" customHeight="1" x14ac:dyDescent="0.3">
      <c r="B33" s="168">
        <v>45</v>
      </c>
      <c r="C33" s="197"/>
      <c r="D33" s="198"/>
      <c r="E33" s="106" t="s">
        <v>168</v>
      </c>
      <c r="F33" s="124"/>
      <c r="G33" s="125"/>
      <c r="H33" s="118">
        <f t="shared" si="1"/>
        <v>0</v>
      </c>
      <c r="I33" s="111"/>
    </row>
    <row r="34" spans="2:9" ht="30" customHeight="1" x14ac:dyDescent="0.3">
      <c r="B34" s="179" t="s">
        <v>155</v>
      </c>
      <c r="C34" s="187"/>
      <c r="D34" s="188"/>
      <c r="E34" s="99" t="s">
        <v>148</v>
      </c>
      <c r="F34" s="124">
        <f>F35</f>
        <v>7600</v>
      </c>
      <c r="G34" s="125">
        <f>G35</f>
        <v>0</v>
      </c>
      <c r="H34" s="118">
        <f t="shared" si="1"/>
        <v>7600</v>
      </c>
      <c r="I34" s="111">
        <f>G34/F34*100</f>
        <v>0</v>
      </c>
    </row>
    <row r="35" spans="2:9" ht="30.6" customHeight="1" x14ac:dyDescent="0.3">
      <c r="B35" s="179">
        <v>4</v>
      </c>
      <c r="C35" s="189"/>
      <c r="D35" s="190"/>
      <c r="E35" s="93" t="s">
        <v>5</v>
      </c>
      <c r="F35" s="124">
        <f>F36</f>
        <v>7600</v>
      </c>
      <c r="G35" s="125">
        <f>G36</f>
        <v>0</v>
      </c>
      <c r="H35" s="118">
        <f t="shared" si="1"/>
        <v>7600</v>
      </c>
      <c r="I35" s="111">
        <f t="shared" ref="I35:I36" si="2">G35/F35*100</f>
        <v>0</v>
      </c>
    </row>
    <row r="36" spans="2:9" ht="30" customHeight="1" x14ac:dyDescent="0.3">
      <c r="B36" s="191">
        <v>42</v>
      </c>
      <c r="C36" s="199"/>
      <c r="D36" s="200"/>
      <c r="E36" s="105" t="s">
        <v>118</v>
      </c>
      <c r="F36" s="124">
        <v>7600</v>
      </c>
      <c r="G36" s="125"/>
      <c r="H36" s="118">
        <f t="shared" si="1"/>
        <v>7600</v>
      </c>
      <c r="I36" s="111">
        <f t="shared" si="2"/>
        <v>0</v>
      </c>
    </row>
    <row r="37" spans="2:9" ht="30.6" customHeight="1" x14ac:dyDescent="0.3">
      <c r="B37" s="179" t="s">
        <v>156</v>
      </c>
      <c r="C37" s="187"/>
      <c r="D37" s="188"/>
      <c r="E37" s="99" t="s">
        <v>157</v>
      </c>
      <c r="F37" s="124"/>
      <c r="G37" s="125"/>
      <c r="H37" s="118">
        <f t="shared" si="1"/>
        <v>0</v>
      </c>
      <c r="I37" s="111"/>
    </row>
    <row r="38" spans="2:9" ht="28.8" customHeight="1" x14ac:dyDescent="0.3">
      <c r="B38" s="182">
        <v>3</v>
      </c>
      <c r="C38" s="189"/>
      <c r="D38" s="190"/>
      <c r="E38" s="93" t="s">
        <v>3</v>
      </c>
      <c r="F38" s="124"/>
      <c r="G38" s="125"/>
      <c r="H38" s="118">
        <f t="shared" si="1"/>
        <v>0</v>
      </c>
      <c r="I38" s="108"/>
    </row>
    <row r="39" spans="2:9" ht="28.8" customHeight="1" x14ac:dyDescent="0.3">
      <c r="B39" s="168">
        <v>32</v>
      </c>
      <c r="C39" s="169"/>
      <c r="D39" s="170"/>
      <c r="E39" s="93" t="s">
        <v>12</v>
      </c>
      <c r="F39" s="124"/>
      <c r="G39" s="128"/>
      <c r="H39" s="118">
        <f t="shared" si="1"/>
        <v>0</v>
      </c>
      <c r="I39" s="108"/>
    </row>
    <row r="40" spans="2:9" ht="28.8" customHeight="1" x14ac:dyDescent="0.3">
      <c r="B40" s="168">
        <v>36</v>
      </c>
      <c r="C40" s="197"/>
      <c r="D40" s="198"/>
      <c r="E40" s="107" t="s">
        <v>169</v>
      </c>
      <c r="F40" s="128"/>
      <c r="G40" s="125"/>
      <c r="H40" s="118">
        <f t="shared" si="1"/>
        <v>0</v>
      </c>
      <c r="I40" s="108"/>
    </row>
    <row r="41" spans="2:9" ht="30" customHeight="1" x14ac:dyDescent="0.3">
      <c r="B41" s="194">
        <v>4</v>
      </c>
      <c r="C41" s="195"/>
      <c r="D41" s="196"/>
      <c r="E41" s="93" t="s">
        <v>5</v>
      </c>
      <c r="F41" s="128"/>
      <c r="G41" s="125"/>
      <c r="H41" s="118">
        <f t="shared" si="1"/>
        <v>0</v>
      </c>
      <c r="I41" s="111"/>
    </row>
    <row r="42" spans="2:9" ht="30" customHeight="1" x14ac:dyDescent="0.3">
      <c r="B42" s="191">
        <v>45</v>
      </c>
      <c r="C42" s="192"/>
      <c r="D42" s="193"/>
      <c r="E42" s="106" t="s">
        <v>168</v>
      </c>
      <c r="F42" s="128"/>
      <c r="G42" s="125"/>
      <c r="H42" s="118">
        <f t="shared" si="1"/>
        <v>0</v>
      </c>
      <c r="I42" s="111"/>
    </row>
    <row r="43" spans="2:9" ht="28.8" x14ac:dyDescent="0.3">
      <c r="B43" s="179" t="s">
        <v>158</v>
      </c>
      <c r="C43" s="187"/>
      <c r="D43" s="188"/>
      <c r="E43" s="99" t="s">
        <v>159</v>
      </c>
      <c r="F43" s="128"/>
      <c r="G43" s="128"/>
      <c r="H43" s="118">
        <f t="shared" si="1"/>
        <v>0</v>
      </c>
      <c r="I43" s="108"/>
    </row>
    <row r="44" spans="2:9" ht="30" customHeight="1" x14ac:dyDescent="0.3">
      <c r="B44" s="182">
        <v>4</v>
      </c>
      <c r="C44" s="189"/>
      <c r="D44" s="190"/>
      <c r="E44" s="93" t="s">
        <v>5</v>
      </c>
      <c r="F44" s="128"/>
      <c r="G44" s="128"/>
      <c r="H44" s="118">
        <f t="shared" si="1"/>
        <v>0</v>
      </c>
      <c r="I44" s="108"/>
    </row>
    <row r="45" spans="2:9" ht="28.8" customHeight="1" x14ac:dyDescent="0.3">
      <c r="B45" s="168">
        <v>45</v>
      </c>
      <c r="C45" s="197"/>
      <c r="D45" s="198"/>
      <c r="E45" s="106" t="s">
        <v>168</v>
      </c>
      <c r="F45" s="128"/>
      <c r="G45" s="128"/>
      <c r="H45" s="118">
        <f t="shared" si="1"/>
        <v>0</v>
      </c>
      <c r="I45" s="108"/>
    </row>
    <row r="46" spans="2:9" ht="30" customHeight="1" x14ac:dyDescent="0.3">
      <c r="B46" s="165" t="s">
        <v>160</v>
      </c>
      <c r="C46" s="166"/>
      <c r="D46" s="167"/>
      <c r="E46" s="101" t="s">
        <v>161</v>
      </c>
      <c r="F46" s="126">
        <f>F47+F50+F53</f>
        <v>8285800</v>
      </c>
      <c r="G46" s="127">
        <f>G47+G50+G53</f>
        <v>1947755.39</v>
      </c>
      <c r="H46" s="110">
        <f t="shared" si="1"/>
        <v>6338044.6100000003</v>
      </c>
      <c r="I46" s="111">
        <f>G46/F46*100</f>
        <v>23.507149460522822</v>
      </c>
    </row>
    <row r="47" spans="2:9" ht="30.6" customHeight="1" x14ac:dyDescent="0.3">
      <c r="B47" s="179" t="s">
        <v>162</v>
      </c>
      <c r="C47" s="180"/>
      <c r="D47" s="181"/>
      <c r="E47" s="99" t="s">
        <v>146</v>
      </c>
      <c r="F47" s="128">
        <f>F48</f>
        <v>753300</v>
      </c>
      <c r="G47" s="128">
        <f>G48</f>
        <v>24000</v>
      </c>
      <c r="H47" s="118">
        <f t="shared" si="1"/>
        <v>729300</v>
      </c>
      <c r="I47" s="134">
        <f>G47/F47*100</f>
        <v>3.185981680605336</v>
      </c>
    </row>
    <row r="48" spans="2:9" ht="30.6" customHeight="1" x14ac:dyDescent="0.3">
      <c r="B48" s="182">
        <v>4</v>
      </c>
      <c r="C48" s="183"/>
      <c r="D48" s="184"/>
      <c r="E48" s="100" t="s">
        <v>5</v>
      </c>
      <c r="F48" s="128">
        <f>F49</f>
        <v>753300</v>
      </c>
      <c r="G48" s="128">
        <f>G49</f>
        <v>24000</v>
      </c>
      <c r="H48" s="118">
        <f t="shared" si="1"/>
        <v>729300</v>
      </c>
      <c r="I48" s="134">
        <f t="shared" ref="I48:I49" si="3">G48/F48*100</f>
        <v>3.185981680605336</v>
      </c>
    </row>
    <row r="49" spans="2:9" ht="30" customHeight="1" x14ac:dyDescent="0.3">
      <c r="B49" s="168">
        <v>45</v>
      </c>
      <c r="C49" s="185"/>
      <c r="D49" s="186"/>
      <c r="E49" s="106" t="s">
        <v>168</v>
      </c>
      <c r="F49" s="124">
        <v>753300</v>
      </c>
      <c r="G49" s="125">
        <v>24000</v>
      </c>
      <c r="H49" s="118">
        <f t="shared" si="1"/>
        <v>729300</v>
      </c>
      <c r="I49" s="134">
        <f t="shared" si="3"/>
        <v>3.185981680605336</v>
      </c>
    </row>
    <row r="50" spans="2:9" ht="30.6" customHeight="1" x14ac:dyDescent="0.3">
      <c r="B50" s="179" t="s">
        <v>158</v>
      </c>
      <c r="C50" s="180"/>
      <c r="D50" s="181"/>
      <c r="E50" s="99" t="s">
        <v>163</v>
      </c>
      <c r="F50" s="124">
        <f>F51</f>
        <v>3781300</v>
      </c>
      <c r="G50" s="125">
        <f>G51</f>
        <v>0</v>
      </c>
      <c r="H50" s="118">
        <f t="shared" si="1"/>
        <v>3781300</v>
      </c>
      <c r="I50" s="111">
        <f>G50/F50*100</f>
        <v>0</v>
      </c>
    </row>
    <row r="51" spans="2:9" ht="30" customHeight="1" x14ac:dyDescent="0.3">
      <c r="B51" s="202">
        <v>4</v>
      </c>
      <c r="C51" s="203"/>
      <c r="D51" s="204"/>
      <c r="E51" s="93" t="s">
        <v>5</v>
      </c>
      <c r="F51" s="124">
        <f>F52</f>
        <v>3781300</v>
      </c>
      <c r="G51" s="125">
        <f>G52</f>
        <v>0</v>
      </c>
      <c r="H51" s="118">
        <f t="shared" si="1"/>
        <v>3781300</v>
      </c>
      <c r="I51" s="111">
        <f t="shared" ref="I51:I52" si="4">G51/F51*100</f>
        <v>0</v>
      </c>
    </row>
    <row r="52" spans="2:9" ht="30" customHeight="1" x14ac:dyDescent="0.3">
      <c r="B52" s="205">
        <v>45</v>
      </c>
      <c r="C52" s="206"/>
      <c r="D52" s="207"/>
      <c r="E52" s="106" t="s">
        <v>168</v>
      </c>
      <c r="F52" s="124">
        <v>3781300</v>
      </c>
      <c r="G52" s="125"/>
      <c r="H52" s="118">
        <f t="shared" si="1"/>
        <v>3781300</v>
      </c>
      <c r="I52" s="111">
        <f t="shared" si="4"/>
        <v>0</v>
      </c>
    </row>
    <row r="53" spans="2:9" ht="30.6" customHeight="1" x14ac:dyDescent="0.3">
      <c r="B53" s="82" t="s">
        <v>164</v>
      </c>
      <c r="C53" s="82"/>
      <c r="D53" s="82"/>
      <c r="E53" s="84" t="s">
        <v>165</v>
      </c>
      <c r="F53" s="108">
        <f>F54</f>
        <v>3751200</v>
      </c>
      <c r="G53" s="108">
        <f>G54</f>
        <v>1923755.39</v>
      </c>
      <c r="H53" s="108"/>
      <c r="I53" s="108"/>
    </row>
    <row r="54" spans="2:9" ht="30" customHeight="1" x14ac:dyDescent="0.3">
      <c r="B54" s="208">
        <v>4</v>
      </c>
      <c r="C54" s="208"/>
      <c r="D54" s="208"/>
      <c r="E54" s="93" t="s">
        <v>5</v>
      </c>
      <c r="F54" s="108">
        <f>F55</f>
        <v>3751200</v>
      </c>
      <c r="G54" s="108">
        <f>G55</f>
        <v>1923755.39</v>
      </c>
      <c r="H54" s="108"/>
      <c r="I54" s="108"/>
    </row>
    <row r="55" spans="2:9" ht="27.6" customHeight="1" x14ac:dyDescent="0.3">
      <c r="B55" s="201">
        <v>45</v>
      </c>
      <c r="C55" s="201"/>
      <c r="D55" s="201"/>
      <c r="E55" s="106" t="s">
        <v>168</v>
      </c>
      <c r="F55" s="132">
        <v>3751200</v>
      </c>
      <c r="G55" s="133">
        <v>1923755.39</v>
      </c>
      <c r="H55" s="108"/>
      <c r="I55" s="108"/>
    </row>
  </sheetData>
  <mergeCells count="40">
    <mergeCell ref="B43:D43"/>
    <mergeCell ref="B24:D24"/>
    <mergeCell ref="B55:D55"/>
    <mergeCell ref="B51:D51"/>
    <mergeCell ref="B52:D52"/>
    <mergeCell ref="B35:D35"/>
    <mergeCell ref="B54:D54"/>
    <mergeCell ref="B48:D48"/>
    <mergeCell ref="B49:D49"/>
    <mergeCell ref="B44:D44"/>
    <mergeCell ref="B45:D45"/>
    <mergeCell ref="B38:D38"/>
    <mergeCell ref="B40:D40"/>
    <mergeCell ref="B46:D46"/>
    <mergeCell ref="B47:D47"/>
    <mergeCell ref="B50:D50"/>
    <mergeCell ref="B42:D42"/>
    <mergeCell ref="B41:D41"/>
    <mergeCell ref="B28:D28"/>
    <mergeCell ref="B34:D34"/>
    <mergeCell ref="B31:D31"/>
    <mergeCell ref="B32:D32"/>
    <mergeCell ref="B33:D33"/>
    <mergeCell ref="B36:D36"/>
    <mergeCell ref="B9:D9"/>
    <mergeCell ref="B39:D39"/>
    <mergeCell ref="B2:I2"/>
    <mergeCell ref="B4:I4"/>
    <mergeCell ref="B6:E6"/>
    <mergeCell ref="B7:E7"/>
    <mergeCell ref="B8:D8"/>
    <mergeCell ref="B15:D15"/>
    <mergeCell ref="B10:D10"/>
    <mergeCell ref="B11:D11"/>
    <mergeCell ref="B14:D14"/>
    <mergeCell ref="B12:D12"/>
    <mergeCell ref="B37:D37"/>
    <mergeCell ref="B20:D20"/>
    <mergeCell ref="B21:D21"/>
    <mergeCell ref="B27:D2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Ljiljana Božak</cp:lastModifiedBy>
  <cp:lastPrinted>2024-08-29T10:26:18Z</cp:lastPrinted>
  <dcterms:created xsi:type="dcterms:W3CDTF">2022-08-12T12:51:27Z</dcterms:created>
  <dcterms:modified xsi:type="dcterms:W3CDTF">2025-07-21T13:19:25Z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